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80" windowWidth="10000" windowHeight="5060" activeTab="2"/>
  </bookViews>
  <sheets>
    <sheet name="Info" sheetId="1" r:id="rId1"/>
    <sheet name="Vall" sheetId="2" r:id="rId2"/>
    <sheet name="Ettåriga grödor" sheetId="3" r:id="rId3"/>
  </sheets>
  <definedNames>
    <definedName name="OLE_LINK1" localSheetId="0">'Info'!$A$1</definedName>
  </definedNames>
  <calcPr fullCalcOnLoad="1"/>
</workbook>
</file>

<file path=xl/sharedStrings.xml><?xml version="1.0" encoding="utf-8"?>
<sst xmlns="http://schemas.openxmlformats.org/spreadsheetml/2006/main" count="66" uniqueCount="35">
  <si>
    <t>Skörd, kr/ha:</t>
  </si>
  <si>
    <t>Antal ha:</t>
  </si>
  <si>
    <t>Antal axlar</t>
  </si>
  <si>
    <t>Framhjul, Mgkm</t>
  </si>
  <si>
    <t>Bakhjul, Mgkm</t>
  </si>
  <si>
    <t>Vagn, Mgkm</t>
  </si>
  <si>
    <t>Totalt, Mgkm</t>
  </si>
  <si>
    <t>Förlust, %</t>
  </si>
  <si>
    <t>Förlust, kr</t>
  </si>
  <si>
    <t>Förlust, promille/år</t>
  </si>
  <si>
    <t>Ettårseffekter, % förlust</t>
  </si>
  <si>
    <t>Framhjul</t>
  </si>
  <si>
    <t>Bakhjul</t>
  </si>
  <si>
    <t>Spridare</t>
  </si>
  <si>
    <t>Total förlust, %</t>
  </si>
  <si>
    <t>Total förlust, kr</t>
  </si>
  <si>
    <t>Vårbruk</t>
  </si>
  <si>
    <t>Upptorkad mark</t>
  </si>
  <si>
    <t>Arbetsbredd, m</t>
  </si>
  <si>
    <t>Lerhalt, %</t>
  </si>
  <si>
    <t xml:space="preserve">Ringtryck, kPa </t>
  </si>
  <si>
    <t>Matjord, efterverkan</t>
  </si>
  <si>
    <t>Lassvikt</t>
  </si>
  <si>
    <t>Årstidsfaktor, efterverkan matjord</t>
  </si>
  <si>
    <t>Förlust, kr/30 år</t>
  </si>
  <si>
    <t>alv</t>
  </si>
  <si>
    <t>Årstidsfaktor, alv</t>
  </si>
  <si>
    <t>Årstidsfaktor, ettårsverkan</t>
  </si>
  <si>
    <t>Log ringtryck</t>
  </si>
  <si>
    <t>För test om tonkm i alven blir positivt värde</t>
  </si>
  <si>
    <t>Tidig höst</t>
  </si>
  <si>
    <t>Tidig vår</t>
  </si>
  <si>
    <t>Efter förstaskörd</t>
  </si>
  <si>
    <t>Efter andraskörd</t>
  </si>
  <si>
    <t>Sen höst</t>
  </si>
</sst>
</file>

<file path=xl/styles.xml><?xml version="1.0" encoding="utf-8"?>
<styleSheet xmlns="http://schemas.openxmlformats.org/spreadsheetml/2006/main">
  <numFmts count="36">
    <numFmt numFmtId="5" formatCode="#,##0\ &quot;SEK&quot;;\-#,##0\ &quot;SEK&quot;"/>
    <numFmt numFmtId="6" formatCode="#,##0\ &quot;SEK&quot;;[Red]\-#,##0\ &quot;SEK&quot;"/>
    <numFmt numFmtId="7" formatCode="#,##0.00\ &quot;SEK&quot;;\-#,##0.00\ &quot;SEK&quot;"/>
    <numFmt numFmtId="8" formatCode="#,##0.00\ &quot;SEK&quot;;[Red]\-#,##0.00\ &quot;SEK&quot;"/>
    <numFmt numFmtId="42" formatCode="_-* #,##0\ &quot;SEK&quot;_-;\-* #,##0\ &quot;SEK&quot;_-;_-* &quot;-&quot;\ &quot;SEK&quot;_-;_-@_-"/>
    <numFmt numFmtId="41" formatCode="_-* #,##0\ _S_E_K_-;\-* #,##0\ _S_E_K_-;_-* &quot;-&quot;\ _S_E_K_-;_-@_-"/>
    <numFmt numFmtId="44" formatCode="_-* #,##0.00\ &quot;SEK&quot;_-;\-* #,##0.00\ &quot;SEK&quot;_-;_-* &quot;-&quot;??\ &quot;SEK&quot;_-;_-@_-"/>
    <numFmt numFmtId="43" formatCode="_-* #,##0.00\ _S_E_K_-;\-* #,##0.00\ _S_E_K_-;_-* &quot;-&quot;??\ _S_E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\$#,##0\ ;\(\$#,##0\)"/>
    <numFmt numFmtId="181" formatCode="\$#,##0\ ;[Red]\(\$#,##0\)"/>
    <numFmt numFmtId="182" formatCode="\$#,##0.00\ ;\(\$#,##0.00\)"/>
    <numFmt numFmtId="183" formatCode="\$#,##0.00\ ;[Red]\(\$#,##0.00\)"/>
    <numFmt numFmtId="184" formatCode="m/d/yy"/>
    <numFmt numFmtId="185" formatCode="d\-mmm\-yy"/>
    <numFmt numFmtId="186" formatCode="d\-mmm"/>
    <numFmt numFmtId="187" formatCode="h:mm"/>
    <numFmt numFmtId="188" formatCode="h:mm:ss"/>
    <numFmt numFmtId="189" formatCode="m/d/yy\ h:mm"/>
    <numFmt numFmtId="190" formatCode="m/d"/>
    <numFmt numFmtId="191" formatCode="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11">
    <xf numFmtId="191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0" fillId="0" borderId="8" xfId="0" applyNumberFormat="1" applyBorder="1" applyAlignment="1">
      <alignment horizontal="right"/>
    </xf>
    <xf numFmtId="191" fontId="0" fillId="0" borderId="8" xfId="0" applyNumberFormat="1" applyBorder="1" applyAlignment="1">
      <alignment/>
    </xf>
    <xf numFmtId="191" fontId="0" fillId="0" borderId="8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9" xfId="0" applyNumberFormat="1" applyBorder="1" applyAlignment="1">
      <alignment/>
    </xf>
    <xf numFmtId="191" fontId="3" fillId="0" borderId="10" xfId="0" applyNumberFormat="1" applyFont="1" applyBorder="1" applyAlignment="1">
      <alignment/>
    </xf>
    <xf numFmtId="191" fontId="3" fillId="0" borderId="8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0" fillId="0" borderId="0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K36" sqref="K36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paperSize="9"/>
  <legacyDrawing r:id="rId2"/>
  <oleObjects>
    <oleObject progId="Word.Document.8" shapeId="2836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3" sqref="B13"/>
    </sheetView>
  </sheetViews>
  <sheetFormatPr defaultColWidth="13.7109375" defaultRowHeight="12.75"/>
  <cols>
    <col min="1" max="1" width="22.421875" style="0" customWidth="1"/>
    <col min="2" max="3" width="13.7109375" style="0" customWidth="1"/>
    <col min="4" max="4" width="12.7109375" style="0" customWidth="1"/>
  </cols>
  <sheetData>
    <row r="1" spans="2:5" ht="12.75">
      <c r="B1" t="s">
        <v>0</v>
      </c>
      <c r="C1">
        <v>6000</v>
      </c>
      <c r="D1" s="5" t="s">
        <v>1</v>
      </c>
      <c r="E1">
        <v>1</v>
      </c>
    </row>
    <row r="2" spans="1:5" ht="12.75">
      <c r="A2" s="3"/>
      <c r="B2" s="3"/>
      <c r="C2" s="3"/>
      <c r="D2" s="3"/>
      <c r="E2" s="3"/>
    </row>
    <row r="3" spans="1:5" ht="12.75">
      <c r="A3" s="3"/>
      <c r="B3" s="2" t="s">
        <v>31</v>
      </c>
      <c r="C3" s="2" t="s">
        <v>32</v>
      </c>
      <c r="D3" s="2" t="s">
        <v>33</v>
      </c>
      <c r="E3" s="2" t="s">
        <v>34</v>
      </c>
    </row>
    <row r="4" spans="1:5" ht="12.75">
      <c r="A4" t="s">
        <v>18</v>
      </c>
      <c r="B4">
        <v>5</v>
      </c>
      <c r="C4">
        <v>5</v>
      </c>
      <c r="D4">
        <v>5</v>
      </c>
      <c r="E4">
        <v>5</v>
      </c>
    </row>
    <row r="5" spans="1:5" ht="12.75">
      <c r="A5" t="s">
        <v>19</v>
      </c>
      <c r="B5">
        <v>40</v>
      </c>
      <c r="C5">
        <v>40</v>
      </c>
      <c r="D5">
        <v>40</v>
      </c>
      <c r="E5">
        <v>40</v>
      </c>
    </row>
    <row r="6" spans="1:5" ht="12.75">
      <c r="A6" t="s">
        <v>22</v>
      </c>
      <c r="B6">
        <v>12000</v>
      </c>
      <c r="C6">
        <v>12000</v>
      </c>
      <c r="D6">
        <v>12000</v>
      </c>
      <c r="E6">
        <v>12000</v>
      </c>
    </row>
    <row r="7" spans="1:5" ht="12.75">
      <c r="A7" t="s">
        <v>20</v>
      </c>
      <c r="B7">
        <v>150</v>
      </c>
      <c r="C7">
        <v>150</v>
      </c>
      <c r="D7">
        <v>150</v>
      </c>
      <c r="E7">
        <v>150</v>
      </c>
    </row>
    <row r="8" spans="1:5" ht="12.75">
      <c r="A8" t="s">
        <v>2</v>
      </c>
      <c r="B8">
        <v>2</v>
      </c>
      <c r="C8">
        <v>2</v>
      </c>
      <c r="D8">
        <v>2</v>
      </c>
      <c r="E8">
        <v>2</v>
      </c>
    </row>
    <row r="9" spans="1:5" ht="12.75">
      <c r="A9" s="4" t="s">
        <v>27</v>
      </c>
      <c r="B9" s="4">
        <v>6</v>
      </c>
      <c r="C9" s="4">
        <v>1.5</v>
      </c>
      <c r="D9" s="4">
        <v>1</v>
      </c>
      <c r="E9" s="4">
        <v>1.5</v>
      </c>
    </row>
    <row r="10" spans="1:5" ht="12.75">
      <c r="A10" s="4" t="s">
        <v>26</v>
      </c>
      <c r="B10">
        <v>0.6</v>
      </c>
      <c r="C10">
        <v>0.3</v>
      </c>
      <c r="D10">
        <v>0.2</v>
      </c>
      <c r="E10">
        <v>0.5</v>
      </c>
    </row>
    <row r="11" spans="1:5" ht="12.75">
      <c r="A11" s="4"/>
      <c r="B11" s="10"/>
      <c r="C11" s="10"/>
      <c r="D11" s="10"/>
      <c r="E11" s="10"/>
    </row>
    <row r="12" spans="1:6" ht="12.75">
      <c r="A12" s="4"/>
      <c r="B12" s="4"/>
      <c r="C12" s="4"/>
      <c r="D12" s="4"/>
      <c r="E12" s="4"/>
      <c r="F12" s="1"/>
    </row>
    <row r="13" ht="12.75">
      <c r="A13" s="8" t="s">
        <v>25</v>
      </c>
    </row>
    <row r="14" ht="12.75">
      <c r="A14" t="s">
        <v>3</v>
      </c>
    </row>
    <row r="15" ht="12.75">
      <c r="A15" t="s">
        <v>4</v>
      </c>
    </row>
    <row r="16" spans="1:5" ht="12.75">
      <c r="A16" t="s">
        <v>5</v>
      </c>
      <c r="B16">
        <f>IF(B33&gt;0,10*(B6*1.25/B8-6000)*B8*(B32-0.27)*B10/(B4*1000),0)</f>
        <v>6.861928532600452</v>
      </c>
      <c r="C16">
        <f>IF(C33&gt;0,10*(C6*1.25/C8-6000)*C8*(C32-0.27)*C10/(C4*1000),0)</f>
        <v>3.430964266300226</v>
      </c>
      <c r="D16">
        <f>IF(D33&gt;0,10*(D6*1.25/D8-6000)*D8*(D32-0.27)*D10/(D4*1000),0)</f>
        <v>2.2873095108668178</v>
      </c>
      <c r="E16">
        <f>IF(E33&gt;0,10*(E6*1.25/E8-6000)*E8*(E32-0.27)*E10/(E4*1000),0)</f>
        <v>5.718273777167044</v>
      </c>
    </row>
    <row r="17" spans="1:5" ht="12.75">
      <c r="A17" t="s">
        <v>6</v>
      </c>
      <c r="B17">
        <f>B14+B15+B16</f>
        <v>6.861928532600452</v>
      </c>
      <c r="C17">
        <f>C14+C15+C16</f>
        <v>3.430964266300226</v>
      </c>
      <c r="D17">
        <f>D14+D15+D16</f>
        <v>2.2873095108668178</v>
      </c>
      <c r="E17">
        <f>E14+E15+E16</f>
        <v>5.718273777167044</v>
      </c>
    </row>
    <row r="18" spans="1:5" ht="12.75">
      <c r="A18" t="s">
        <v>9</v>
      </c>
      <c r="B18">
        <f>B17/40</f>
        <v>0.1715482133150113</v>
      </c>
      <c r="C18">
        <f>C17/40</f>
        <v>0.08577410665750565</v>
      </c>
      <c r="D18">
        <f>D17/40</f>
        <v>0.05718273777167045</v>
      </c>
      <c r="E18">
        <f>E17/40</f>
        <v>0.1429568444291761</v>
      </c>
    </row>
    <row r="19" spans="1:5" ht="12.75">
      <c r="A19" s="3" t="s">
        <v>24</v>
      </c>
      <c r="B19" s="3">
        <f>$C$1*$E$1*B18*30/1000</f>
        <v>30.878678396702032</v>
      </c>
      <c r="C19" s="3">
        <f>$C$1*$E$1*C18*30/1000</f>
        <v>15.439339198351016</v>
      </c>
      <c r="D19" s="3">
        <f>$C$1*$E$1*D18*30/1000</f>
        <v>10.29289279890068</v>
      </c>
      <c r="E19" s="3">
        <f>$C$1*$E$1*E18*30/1000</f>
        <v>25.7322319972517</v>
      </c>
    </row>
    <row r="21" spans="1:5" ht="12.75">
      <c r="A21" s="7" t="s">
        <v>10</v>
      </c>
      <c r="B21" s="6"/>
      <c r="C21" s="6"/>
      <c r="D21" s="6"/>
      <c r="E21" s="6"/>
    </row>
    <row r="22" ht="12.75">
      <c r="A22" t="s">
        <v>11</v>
      </c>
    </row>
    <row r="23" ht="12.75">
      <c r="A23" t="s">
        <v>12</v>
      </c>
    </row>
    <row r="24" ht="12.75">
      <c r="A24" t="s">
        <v>13</v>
      </c>
    </row>
    <row r="25" spans="1:5" ht="12.75">
      <c r="A25" t="s">
        <v>14</v>
      </c>
      <c r="B25">
        <f>0.00043*B6*(B32-1.2)*B9*(0.5+0.0125*B5)/B4</f>
        <v>6.043957076072779</v>
      </c>
      <c r="C25">
        <f>0.00043*C6*(C32-1.2)*C9*(0.5+0.0125*C5)/C4</f>
        <v>1.5109892690181947</v>
      </c>
      <c r="D25">
        <f>0.00043*D6*(D32-1.2)*D9*(0.5+0.0125*D5)/D4</f>
        <v>1.0073261793454633</v>
      </c>
      <c r="E25">
        <f>0.00043*E6*(E32-1.2)*E9*(0.5+0.0125*E5)/E4</f>
        <v>1.5109892690181947</v>
      </c>
    </row>
    <row r="26" spans="1:5" ht="12.75">
      <c r="A26" t="s">
        <v>8</v>
      </c>
      <c r="B26" s="3">
        <f>$C$1*$E$1*B25/100</f>
        <v>362.6374245643667</v>
      </c>
      <c r="C26" s="3">
        <f>$C$1*$E$1*C25/100</f>
        <v>90.65935614109168</v>
      </c>
      <c r="D26" s="3">
        <f>$C$1*$E$1*D25/100</f>
        <v>60.439570760727804</v>
      </c>
      <c r="E26" s="3">
        <f>$C$1*$E$1*E25/100</f>
        <v>90.65935614109168</v>
      </c>
    </row>
    <row r="28" spans="1:5" ht="12.75">
      <c r="A28" s="9" t="s">
        <v>15</v>
      </c>
      <c r="B28">
        <f>B19+B26</f>
        <v>393.5161029610687</v>
      </c>
      <c r="C28">
        <f>C19+C26</f>
        <v>106.0986953394427</v>
      </c>
      <c r="D28">
        <f>D19+D26</f>
        <v>70.73246355962848</v>
      </c>
      <c r="E28">
        <f>E19+E26</f>
        <v>116.39158813834338</v>
      </c>
    </row>
    <row r="32" spans="1:5" ht="12.75">
      <c r="A32" t="s">
        <v>28</v>
      </c>
      <c r="B32">
        <f>LOG10(B7)</f>
        <v>2.1760912590556813</v>
      </c>
      <c r="C32">
        <f>LOG10(C7)</f>
        <v>2.1760912590556813</v>
      </c>
      <c r="D32">
        <f>LOG10(D7)</f>
        <v>2.1760912590556813</v>
      </c>
      <c r="E32">
        <f>LOG10(E7)</f>
        <v>2.1760912590556813</v>
      </c>
    </row>
    <row r="33" spans="1:5" ht="12.75">
      <c r="A33" t="s">
        <v>29</v>
      </c>
      <c r="B33">
        <f>10*(B6*1.25/B8-6000)*B8*(B32-0.27)*B10/(B4*1000)</f>
        <v>6.861928532600452</v>
      </c>
      <c r="C33">
        <f>10*(C6*1.25/C8-6000)*C8*(C32-0.27)*C10/(C4*1000)</f>
        <v>3.430964266300226</v>
      </c>
      <c r="D33">
        <f>10*(D6*1.25/D8-6000)*D8*(D32-0.27)*D10/(D4*1000)</f>
        <v>2.2873095108668178</v>
      </c>
      <c r="E33">
        <f>10*(E6*1.25/E8-6000)*E8*(E32-0.27)*E10/(E4*1000)</f>
        <v>5.718273777167044</v>
      </c>
    </row>
    <row r="37" spans="2:6" ht="12.75">
      <c r="B37" s="1"/>
      <c r="C37" s="1"/>
      <c r="D37" s="1"/>
      <c r="E37" s="1"/>
      <c r="F37" s="1"/>
    </row>
    <row r="41" spans="5:6" ht="12.75">
      <c r="E41" s="1"/>
      <c r="F41" s="1"/>
    </row>
    <row r="46" spans="1:6" ht="12.75">
      <c r="A46" s="1"/>
      <c r="B46" s="1"/>
      <c r="C46" s="1"/>
      <c r="D46" s="1"/>
      <c r="E46" s="1"/>
      <c r="F4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1" sqref="A1"/>
    </sheetView>
  </sheetViews>
  <sheetFormatPr defaultColWidth="13.7109375" defaultRowHeight="12.75"/>
  <cols>
    <col min="1" max="1" width="22.421875" style="0" customWidth="1"/>
    <col min="2" max="3" width="13.7109375" style="0" customWidth="1"/>
    <col min="4" max="4" width="12.7109375" style="0" customWidth="1"/>
  </cols>
  <sheetData>
    <row r="1" spans="2:5" ht="12.75">
      <c r="B1" t="s">
        <v>0</v>
      </c>
      <c r="C1">
        <v>6000</v>
      </c>
      <c r="D1" s="5" t="s">
        <v>1</v>
      </c>
      <c r="E1">
        <v>1</v>
      </c>
    </row>
    <row r="2" spans="1:5" ht="12.75">
      <c r="A2" s="3"/>
      <c r="B2" s="3"/>
      <c r="C2" s="3"/>
      <c r="D2" s="3"/>
      <c r="E2" s="3"/>
    </row>
    <row r="3" spans="1:5" ht="12.75">
      <c r="A3" s="3"/>
      <c r="B3" s="2" t="s">
        <v>16</v>
      </c>
      <c r="C3" s="2" t="s">
        <v>17</v>
      </c>
      <c r="D3" s="2" t="s">
        <v>30</v>
      </c>
      <c r="E3" s="2" t="s">
        <v>34</v>
      </c>
    </row>
    <row r="4" spans="1:5" ht="12.75">
      <c r="A4" t="s">
        <v>18</v>
      </c>
      <c r="B4">
        <v>5</v>
      </c>
      <c r="C4">
        <v>5</v>
      </c>
      <c r="D4">
        <v>5</v>
      </c>
      <c r="E4">
        <v>5</v>
      </c>
    </row>
    <row r="5" spans="1:5" ht="12.75">
      <c r="A5" t="s">
        <v>19</v>
      </c>
      <c r="B5">
        <v>40</v>
      </c>
      <c r="C5">
        <v>40</v>
      </c>
      <c r="D5">
        <v>40</v>
      </c>
      <c r="E5">
        <v>40</v>
      </c>
    </row>
    <row r="6" spans="1:5" ht="12.75">
      <c r="A6" t="s">
        <v>22</v>
      </c>
      <c r="B6">
        <v>12000</v>
      </c>
      <c r="C6">
        <v>12000</v>
      </c>
      <c r="D6">
        <v>12000</v>
      </c>
      <c r="E6">
        <v>12000</v>
      </c>
    </row>
    <row r="7" spans="1:5" ht="12.75">
      <c r="A7" t="s">
        <v>20</v>
      </c>
      <c r="B7">
        <v>150</v>
      </c>
      <c r="C7">
        <v>150</v>
      </c>
      <c r="D7">
        <v>150</v>
      </c>
      <c r="E7">
        <v>150</v>
      </c>
    </row>
    <row r="8" spans="1:5" ht="12.75">
      <c r="A8" t="s">
        <v>2</v>
      </c>
      <c r="B8">
        <v>2</v>
      </c>
      <c r="C8">
        <v>2</v>
      </c>
      <c r="D8">
        <v>2</v>
      </c>
      <c r="E8">
        <v>2</v>
      </c>
    </row>
    <row r="9" spans="1:5" ht="12.75">
      <c r="A9" s="4" t="s">
        <v>27</v>
      </c>
      <c r="B9" s="4">
        <v>6</v>
      </c>
      <c r="C9" s="4">
        <v>2.7</v>
      </c>
      <c r="D9" s="4">
        <v>0</v>
      </c>
      <c r="E9" s="4">
        <v>0</v>
      </c>
    </row>
    <row r="10" spans="1:5" ht="12.75">
      <c r="A10" s="4" t="s">
        <v>23</v>
      </c>
      <c r="B10" s="10">
        <v>3.5</v>
      </c>
      <c r="C10" s="10">
        <v>2</v>
      </c>
      <c r="D10" s="10">
        <v>2</v>
      </c>
      <c r="E10" s="10">
        <v>3.5</v>
      </c>
    </row>
    <row r="11" spans="1:5" ht="12.75">
      <c r="A11" s="4" t="s">
        <v>26</v>
      </c>
      <c r="B11">
        <v>0.6</v>
      </c>
      <c r="C11">
        <v>0.5</v>
      </c>
      <c r="D11">
        <v>0.2</v>
      </c>
      <c r="E11">
        <v>0.5</v>
      </c>
    </row>
    <row r="12" spans="1:5" ht="12.75">
      <c r="A12" s="4"/>
      <c r="B12" s="10"/>
      <c r="C12" s="10"/>
      <c r="D12" s="10"/>
      <c r="E12" s="10"/>
    </row>
    <row r="13" spans="1:5" ht="12.75">
      <c r="A13" s="7" t="s">
        <v>21</v>
      </c>
      <c r="B13" s="6"/>
      <c r="C13" s="6"/>
      <c r="D13" s="6"/>
      <c r="E13" s="6"/>
    </row>
    <row r="14" ht="12.75">
      <c r="A14" t="s">
        <v>3</v>
      </c>
    </row>
    <row r="15" ht="12.75">
      <c r="A15" t="s">
        <v>4</v>
      </c>
    </row>
    <row r="16" spans="1:5" ht="12.75">
      <c r="A16" t="s">
        <v>5</v>
      </c>
      <c r="B16">
        <f>B6*(B40-1.2)*10/(B4*1000)</f>
        <v>23.42619021733635</v>
      </c>
      <c r="C16">
        <f>C6*(C40-1.2)*10/(C4*1000)</f>
        <v>23.42619021733635</v>
      </c>
      <c r="D16">
        <f>D6*(D40-1.2)*10/(D4*1000)</f>
        <v>23.42619021733635</v>
      </c>
      <c r="E16">
        <f>E6*(E40-1.2)*10/(E4*1000)</f>
        <v>23.42619021733635</v>
      </c>
    </row>
    <row r="17" spans="1:5" ht="12.75">
      <c r="A17" t="s">
        <v>6</v>
      </c>
      <c r="B17">
        <f>B14+B15+B16</f>
        <v>23.42619021733635</v>
      </c>
      <c r="C17">
        <f>C14+C15+C16</f>
        <v>23.42619021733635</v>
      </c>
      <c r="D17">
        <f>D14+D15+D16</f>
        <v>23.42619021733635</v>
      </c>
      <c r="E17">
        <f>E14+E15+E16</f>
        <v>23.42619021733635</v>
      </c>
    </row>
    <row r="18" spans="1:5" ht="12.75">
      <c r="A18" t="s">
        <v>7</v>
      </c>
      <c r="B18">
        <f>0.00107*B16*B5*B10</f>
        <v>3.5092432945569856</v>
      </c>
      <c r="C18">
        <f>0.00107*C16*C5*C10</f>
        <v>2.0052818826039918</v>
      </c>
      <c r="D18">
        <f>0.00107*D16*D5*D10</f>
        <v>2.0052818826039918</v>
      </c>
      <c r="E18">
        <f>0.00107*E16*E5*E10</f>
        <v>3.5092432945569856</v>
      </c>
    </row>
    <row r="19" spans="1:5" ht="12.75">
      <c r="A19" s="3" t="s">
        <v>8</v>
      </c>
      <c r="B19" s="3">
        <f>$C$1*$E$1*B18/100</f>
        <v>210.55459767341912</v>
      </c>
      <c r="C19" s="3">
        <f>$C$1*$E$1*C18/100</f>
        <v>120.3169129562395</v>
      </c>
      <c r="D19" s="3">
        <f>$C$1*$E$1*D18/100</f>
        <v>120.3169129562395</v>
      </c>
      <c r="E19" s="3">
        <f>$C$1*$E$1*E18/100</f>
        <v>210.55459767341912</v>
      </c>
    </row>
    <row r="20" spans="1:6" ht="12.75">
      <c r="A20" s="4"/>
      <c r="B20" s="4"/>
      <c r="C20" s="4"/>
      <c r="D20" s="4"/>
      <c r="E20" s="4"/>
      <c r="F20" s="1"/>
    </row>
    <row r="21" ht="12.75">
      <c r="A21" s="8" t="s">
        <v>25</v>
      </c>
    </row>
    <row r="22" ht="12.75">
      <c r="A22" t="s">
        <v>3</v>
      </c>
    </row>
    <row r="23" ht="12.75">
      <c r="A23" t="s">
        <v>4</v>
      </c>
    </row>
    <row r="24" spans="1:5" ht="12.75">
      <c r="A24" t="s">
        <v>5</v>
      </c>
      <c r="B24">
        <f>IF(B41&gt;0,10*(B6*1.25/B8-6000)*B8*(B40-0.27)*B11/(B4*1000),0)</f>
        <v>6.861928532600452</v>
      </c>
      <c r="C24">
        <f>IF(C41&gt;0,10*(C6*1.25/C8-6000)*C8*(C40-0.27)*C11/(C4*1000),0)</f>
        <v>5.718273777167044</v>
      </c>
      <c r="D24">
        <f>IF(D41&gt;0,10*(D6*1.25/D8-6000)*D8*(D40-0.27)*D11/(D4*1000),0)</f>
        <v>2.2873095108668178</v>
      </c>
      <c r="E24">
        <f>IF(E41&gt;0,10*(E6*1.25/E8-6000)*E8*(E40-0.27)*E11/(E4*1000),0)</f>
        <v>5.718273777167044</v>
      </c>
    </row>
    <row r="25" spans="1:5" ht="12.75">
      <c r="A25" t="s">
        <v>6</v>
      </c>
      <c r="B25">
        <f>B22+B23+B24</f>
        <v>6.861928532600452</v>
      </c>
      <c r="C25">
        <f>C22+C23+C24</f>
        <v>5.718273777167044</v>
      </c>
      <c r="D25">
        <f>D22+D23+D24</f>
        <v>2.2873095108668178</v>
      </c>
      <c r="E25">
        <f>E22+E23+E24</f>
        <v>5.718273777167044</v>
      </c>
    </row>
    <row r="26" spans="1:5" ht="12.75">
      <c r="A26" t="s">
        <v>9</v>
      </c>
      <c r="B26">
        <f>B25/40</f>
        <v>0.1715482133150113</v>
      </c>
      <c r="C26">
        <f>C25/40</f>
        <v>0.1429568444291761</v>
      </c>
      <c r="D26">
        <f>D25/40</f>
        <v>0.05718273777167045</v>
      </c>
      <c r="E26">
        <f>E25/40</f>
        <v>0.1429568444291761</v>
      </c>
    </row>
    <row r="27" spans="1:5" ht="12.75">
      <c r="A27" s="3" t="s">
        <v>24</v>
      </c>
      <c r="B27" s="3">
        <f>$C$1*$E$1*B26*30/1000</f>
        <v>30.878678396702032</v>
      </c>
      <c r="C27" s="3">
        <f>$C$1*$E$1*C26*30/1000</f>
        <v>25.7322319972517</v>
      </c>
      <c r="D27" s="3">
        <f>$C$1*$E$1*D26*30/1000</f>
        <v>10.29289279890068</v>
      </c>
      <c r="E27" s="3">
        <f>$C$1*$E$1*E26*30/1000</f>
        <v>25.7322319972517</v>
      </c>
    </row>
    <row r="29" spans="1:5" ht="12.75">
      <c r="A29" s="7" t="s">
        <v>10</v>
      </c>
      <c r="B29" s="6"/>
      <c r="C29" s="6"/>
      <c r="D29" s="6"/>
      <c r="E29" s="6"/>
    </row>
    <row r="30" ht="12.75">
      <c r="A30" t="s">
        <v>11</v>
      </c>
    </row>
    <row r="31" ht="12.75">
      <c r="A31" t="s">
        <v>12</v>
      </c>
    </row>
    <row r="32" ht="12.75">
      <c r="A32" t="s">
        <v>13</v>
      </c>
    </row>
    <row r="33" spans="1:5" ht="12.75">
      <c r="A33" t="s">
        <v>14</v>
      </c>
      <c r="B33">
        <f>0.00043*B6*(B40-1.2)*B9*(0.5+0.0125*B5)/B4</f>
        <v>6.043957076072779</v>
      </c>
      <c r="C33">
        <f>0.00043*C6*(C40-1.2)*C9*(0.5+0.0125*C5)/C4</f>
        <v>2.719780684232751</v>
      </c>
      <c r="D33">
        <f>0.00043*D6*(D40-1.2)*D9*(0.5+0.0125*D5)/D4</f>
        <v>0</v>
      </c>
      <c r="E33">
        <f>0.00043*E6*(E40-1.2)*E9*(0.5+0.0125*E5)/E4</f>
        <v>0</v>
      </c>
    </row>
    <row r="34" spans="1:5" ht="12.75">
      <c r="A34" t="s">
        <v>8</v>
      </c>
      <c r="B34" s="3">
        <f>$C$1*$E$1*B33/100</f>
        <v>362.6374245643667</v>
      </c>
      <c r="C34" s="3">
        <f>$C$1*$E$1*C33/100</f>
        <v>163.18684105396505</v>
      </c>
      <c r="D34" s="3">
        <f>$C$1*$E$1*D33/100</f>
        <v>0</v>
      </c>
      <c r="E34" s="3">
        <f>$C$1*$E$1*E33/100</f>
        <v>0</v>
      </c>
    </row>
    <row r="36" spans="1:5" ht="12.75">
      <c r="A36" s="9" t="s">
        <v>15</v>
      </c>
      <c r="B36">
        <f>B19+B27+B34</f>
        <v>604.0707006344878</v>
      </c>
      <c r="C36">
        <f>C19+C27+C34</f>
        <v>309.2359860074563</v>
      </c>
      <c r="D36">
        <f>D19+D27+D34</f>
        <v>130.6098057551402</v>
      </c>
      <c r="E36">
        <f>E19+E27+E34</f>
        <v>236.2868296706708</v>
      </c>
    </row>
    <row r="40" spans="1:5" ht="12.75">
      <c r="A40" t="s">
        <v>28</v>
      </c>
      <c r="B40">
        <f>LOG10(B7)</f>
        <v>2.1760912590556813</v>
      </c>
      <c r="C40">
        <f>LOG10(C7)</f>
        <v>2.1760912590556813</v>
      </c>
      <c r="D40">
        <f>LOG10(D7)</f>
        <v>2.1760912590556813</v>
      </c>
      <c r="E40">
        <f>LOG10(E7)</f>
        <v>2.1760912590556813</v>
      </c>
    </row>
    <row r="41" spans="1:5" ht="12.75">
      <c r="A41" t="s">
        <v>29</v>
      </c>
      <c r="B41">
        <f>10*(B6*1.25/B8-6000)*B8*(B40-0.27)*B11/(B4*1000)</f>
        <v>6.861928532600452</v>
      </c>
      <c r="C41">
        <f>10*(C6*1.25/C8-6000)*C8*(C40-0.27)*C11/(C4*1000)</f>
        <v>5.718273777167044</v>
      </c>
      <c r="D41">
        <f>10*(D6*1.25/D8-6000)*D8*(D40-0.27)*D11/(D4*1000)</f>
        <v>2.2873095108668178</v>
      </c>
      <c r="E41">
        <f>10*(E6*1.25/E8-6000)*E8*(E40-0.27)*E11/(E4*1000)</f>
        <v>5.718273777167044</v>
      </c>
    </row>
    <row r="45" spans="2:6" ht="12.75">
      <c r="B45" s="1"/>
      <c r="C45" s="1"/>
      <c r="D45" s="1"/>
      <c r="E45" s="1"/>
      <c r="F45" s="1"/>
    </row>
    <row r="49" spans="5:6" ht="12.75">
      <c r="E49" s="1"/>
      <c r="F49" s="1"/>
    </row>
    <row r="54" spans="1:6" ht="12.75">
      <c r="A54" s="1"/>
      <c r="B54" s="1"/>
      <c r="C54" s="1"/>
      <c r="D54" s="1"/>
      <c r="E54" s="1"/>
      <c r="F5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arvidsson</dc:creator>
  <cp:keywords/>
  <dc:description/>
  <cp:lastModifiedBy>Microsoft Office User</cp:lastModifiedBy>
  <cp:lastPrinted>1998-11-20T18:20:52Z</cp:lastPrinted>
  <dcterms:created xsi:type="dcterms:W3CDTF">1998-08-11T21:42:40Z</dcterms:created>
  <dcterms:modified xsi:type="dcterms:W3CDTF">2016-06-28T06:39:42Z</dcterms:modified>
  <cp:category/>
  <cp:version/>
  <cp:contentType/>
  <cp:contentStatus/>
</cp:coreProperties>
</file>