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BBA68739-F4B1-483D-97E1-B16D49C3BC50}" xr6:coauthVersionLast="47" xr6:coauthVersionMax="47" xr10:uidLastSave="{00000000-0000-0000-0000-000000000000}"/>
  <bookViews>
    <workbookView xWindow="-27000" yWindow="2160" windowWidth="27000" windowHeight="14040" xr2:uid="{00000000-000D-0000-FFFF-FFFF00000000}"/>
  </bookViews>
  <sheets>
    <sheet name="Instructions" sheetId="7" r:id="rId1"/>
    <sheet name="Emission factors &lt; 2024" sheetId="3" r:id="rId2"/>
    <sheet name="Emission factors &gt; 2024" sheetId="4" r:id="rId3"/>
    <sheet name="Variables and calculation model"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E9" i="3" s="1"/>
  <c r="F27" i="3" l="1"/>
  <c r="E27" i="3" s="1"/>
  <c r="F26" i="3"/>
  <c r="E26" i="3" s="1"/>
  <c r="F25" i="3"/>
  <c r="E25" i="3" s="1"/>
  <c r="F24" i="3"/>
  <c r="E24" i="3" s="1"/>
  <c r="F23" i="3"/>
  <c r="E23" i="3" s="1"/>
  <c r="F20" i="3"/>
  <c r="E20" i="3" s="1"/>
  <c r="F19" i="3"/>
  <c r="E19" i="3" s="1"/>
  <c r="F18" i="3"/>
  <c r="E18" i="3" s="1"/>
  <c r="F17" i="3"/>
  <c r="E17" i="3" s="1"/>
  <c r="F16" i="3"/>
  <c r="E16" i="3" s="1"/>
  <c r="F13" i="3"/>
  <c r="E13" i="3" s="1"/>
  <c r="F12" i="3"/>
  <c r="E12" i="3" s="1"/>
  <c r="F11" i="3"/>
  <c r="E11" i="3" s="1"/>
  <c r="F10" i="3"/>
  <c r="E10" i="3" s="1"/>
  <c r="F27" i="4"/>
  <c r="E27" i="4" s="1"/>
  <c r="F26" i="4"/>
  <c r="E26" i="4" s="1"/>
  <c r="F25" i="4"/>
  <c r="E25" i="4" s="1"/>
  <c r="F24" i="4"/>
  <c r="E24" i="4" s="1"/>
  <c r="F23" i="4"/>
  <c r="E23" i="4" s="1"/>
  <c r="F20" i="4"/>
  <c r="E20" i="4" s="1"/>
  <c r="F19" i="4"/>
  <c r="E19" i="4" s="1"/>
  <c r="F18" i="4"/>
  <c r="E18" i="4" s="1"/>
  <c r="F17" i="4"/>
  <c r="E17" i="4" s="1"/>
  <c r="F16" i="4"/>
  <c r="F13" i="4"/>
  <c r="F12" i="4"/>
  <c r="F11" i="4"/>
  <c r="E11" i="4" s="1"/>
  <c r="E12" i="4"/>
  <c r="E13" i="4"/>
  <c r="F10" i="4"/>
  <c r="E10" i="4" s="1"/>
  <c r="F9" i="4"/>
  <c r="E9" i="4" s="1"/>
  <c r="D16" i="4"/>
  <c r="D17" i="4"/>
  <c r="D18" i="4"/>
  <c r="D19" i="4"/>
  <c r="D20" i="4"/>
  <c r="D23" i="4"/>
  <c r="D24" i="4"/>
  <c r="D25" i="4"/>
  <c r="D26" i="4"/>
  <c r="D27" i="4"/>
  <c r="C13" i="4"/>
  <c r="D13" i="4" s="1"/>
  <c r="B13" i="4"/>
  <c r="C12" i="4"/>
  <c r="B12" i="4"/>
  <c r="C11" i="4"/>
  <c r="B11" i="4"/>
  <c r="C10" i="4"/>
  <c r="B10" i="4"/>
  <c r="C9" i="4"/>
  <c r="B9" i="4"/>
  <c r="E16" i="4"/>
  <c r="D16" i="3"/>
  <c r="D17" i="3"/>
  <c r="D18" i="3"/>
  <c r="D19" i="3"/>
  <c r="D20" i="3"/>
  <c r="D23" i="3"/>
  <c r="D24" i="3"/>
  <c r="D25" i="3"/>
  <c r="D26" i="3"/>
  <c r="D27" i="3"/>
  <c r="B13" i="3"/>
  <c r="C13" i="3"/>
  <c r="B10" i="3"/>
  <c r="C10" i="3"/>
  <c r="B11" i="3"/>
  <c r="D11" i="3" s="1"/>
  <c r="C11" i="3"/>
  <c r="B12" i="3"/>
  <c r="C12" i="3"/>
  <c r="C9" i="3"/>
  <c r="B9" i="3"/>
  <c r="D9" i="3" s="1"/>
  <c r="D10" i="3" l="1"/>
  <c r="D9" i="4"/>
  <c r="G9" i="4" s="1"/>
  <c r="G23" i="4"/>
  <c r="D12" i="3"/>
  <c r="G26" i="4"/>
  <c r="G16" i="4"/>
  <c r="G16" i="3"/>
  <c r="G10" i="3"/>
  <c r="D13" i="3"/>
  <c r="G13" i="3" s="1"/>
  <c r="G17" i="3"/>
  <c r="D11" i="4"/>
  <c r="G11" i="4" s="1"/>
  <c r="G9" i="3"/>
  <c r="D12" i="4"/>
  <c r="D10" i="4"/>
  <c r="G10" i="4" s="1"/>
  <c r="G18" i="4"/>
  <c r="G20" i="4"/>
  <c r="G20" i="3"/>
  <c r="G27" i="3"/>
  <c r="G26" i="3"/>
  <c r="G25" i="3"/>
  <c r="G24" i="3"/>
  <c r="G23" i="3"/>
  <c r="G19" i="3"/>
  <c r="G18" i="3"/>
  <c r="G25" i="4"/>
  <c r="G13" i="4"/>
  <c r="G12" i="4"/>
  <c r="G19" i="4"/>
  <c r="G17" i="4"/>
  <c r="G27" i="4"/>
  <c r="G24" i="4"/>
  <c r="G12" i="3"/>
  <c r="G11" i="3"/>
</calcChain>
</file>

<file path=xl/sharedStrings.xml><?xml version="1.0" encoding="utf-8"?>
<sst xmlns="http://schemas.openxmlformats.org/spreadsheetml/2006/main" count="99" uniqueCount="99">
  <si>
    <r>
      <rPr>
        <sz val="12"/>
        <color theme="1"/>
        <rFont val="Calibri"/>
        <family val="2"/>
        <scheme val="minor"/>
      </rPr>
      <t>Annual change p</t>
    </r>
  </si>
  <si>
    <r>
      <rPr>
        <b/>
        <sz val="11"/>
        <color rgb="FF000000"/>
        <rFont val="Times New Roman"/>
        <family val="1"/>
      </rPr>
      <t>Seat class </t>
    </r>
  </si>
  <si>
    <r>
      <rPr>
        <b/>
        <sz val="11"/>
        <color rgb="FF000000"/>
        <rFont val="Times New Roman"/>
        <family val="1"/>
      </rPr>
      <t>Short-haul</t>
    </r>
    <r>
      <rPr>
        <b/>
        <sz val="11"/>
        <color rgb="FF000000"/>
        <rFont val="WordVisiCarriageReturn_MSFontSe"/>
        <charset val="1"/>
      </rPr>
      <t> </t>
    </r>
  </si>
  <si>
    <r>
      <rPr>
        <b/>
        <sz val="11"/>
        <color rgb="FF000000"/>
        <rFont val="Times New Roman"/>
        <family val="1"/>
      </rPr>
      <t>&lt; 750 km </t>
    </r>
  </si>
  <si>
    <r>
      <rPr>
        <b/>
        <sz val="11"/>
        <color rgb="FF000000"/>
        <rFont val="Times New Roman"/>
        <family val="1"/>
      </rPr>
      <t>Medium-haul 750–3,500 km  </t>
    </r>
  </si>
  <si>
    <r>
      <rPr>
        <b/>
        <sz val="11"/>
        <color rgb="FF000000"/>
        <rFont val="Times New Roman"/>
        <family val="1"/>
      </rPr>
      <t>Long-haul</t>
    </r>
    <r>
      <rPr>
        <b/>
        <sz val="11"/>
        <color rgb="FF000000"/>
        <rFont val="WordVisiCarriageReturn_MSFontSe"/>
        <charset val="1"/>
      </rPr>
      <t> </t>
    </r>
  </si>
  <si>
    <r>
      <rPr>
        <b/>
        <sz val="11"/>
        <color rgb="FF000000"/>
        <rFont val="WordVisiCarriageReturn_MSFontSe"/>
        <charset val="1"/>
      </rPr>
      <t>&gt; 3,500 km </t>
    </r>
    <r>
      <rPr>
        <b/>
        <sz val="11"/>
        <color rgb="FF000000"/>
        <rFont val="Times New Roman"/>
        <family val="1"/>
      </rPr>
      <t>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</si>
  <si>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</si>
  <si>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</si>
  <si>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</si>
  <si>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</si>
  <si>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b/>
        <sz val="11"/>
        <rFont val="Times New Roman"/>
        <family val="1"/>
      </rPr>
      <t>General (unknown class) </t>
    </r>
  </si>
  <si>
    <r>
      <rPr>
        <i/>
        <sz val="8"/>
        <rFont val="Times New Roman"/>
        <family val="1"/>
      </rPr>
      <t>General</t>
    </r>
  </si>
  <si>
    <r>
      <rPr>
        <b/>
        <sz val="12"/>
        <color theme="1"/>
        <rFont val="Calibri"/>
        <family val="2"/>
        <scheme val="minor"/>
      </rPr>
      <t>Short-haul &lt; 750 km </t>
    </r>
  </si>
  <si>
    <r>
      <rPr>
        <b/>
        <sz val="12"/>
        <color theme="1"/>
        <rFont val="Calibri"/>
        <family val="2"/>
        <scheme val="minor"/>
      </rPr>
      <t>Medium-haul 750–3,500 km  </t>
    </r>
  </si>
  <si>
    <r>
      <rPr>
        <b/>
        <sz val="12"/>
        <color theme="1"/>
        <rFont val="Calibri"/>
        <family val="2"/>
        <scheme val="minor"/>
      </rPr>
      <t>Long-haul &gt; 3,500 km</t>
    </r>
  </si>
  <si>
    <r>
      <rPr>
        <b/>
        <sz val="12"/>
        <color theme="1"/>
        <rFont val="Calibri"/>
        <family val="2"/>
        <scheme val="minor"/>
      </rPr>
      <t>Emission year t1</t>
    </r>
  </si>
  <si>
    <r>
      <rPr>
        <sz val="12"/>
        <color theme="1"/>
        <rFont val="Calibri"/>
        <family val="2"/>
        <scheme val="minor"/>
      </rPr>
      <t>Δt (t2 - t1)</t>
    </r>
  </si>
  <si>
    <r>
      <rPr>
        <b/>
        <sz val="14"/>
        <color theme="1"/>
        <rFont val="Calibri"/>
        <family val="2"/>
        <scheme val="minor"/>
      </rPr>
      <t xml:space="preserve">Enter year t1 &lt; 2024 </t>
    </r>
  </si>
  <si>
    <r>
      <rPr>
        <b/>
        <sz val="14"/>
        <color theme="1"/>
        <rFont val="Calibri"/>
        <family val="2"/>
        <scheme val="minor"/>
      </rPr>
      <t xml:space="preserve">Enter year t2 &gt; 2024 </t>
    </r>
  </si>
  <si>
    <r>
      <rPr>
        <sz val="12"/>
        <color theme="1"/>
        <rFont val="Calibri"/>
        <family val="2"/>
        <scheme val="minor"/>
      </rPr>
      <t>Emission year t2</t>
    </r>
  </si>
  <si>
    <r>
      <rPr>
        <i/>
        <sz val="20"/>
        <color theme="1"/>
        <rFont val="Calibri"/>
        <family val="2"/>
        <scheme val="minor"/>
      </rPr>
      <t>Emission factor year t1 = Et1 = Et2 × (1+p/100​)^(t2-t1)</t>
    </r>
  </si>
  <si>
    <r>
      <rPr>
        <i/>
        <sz val="20"/>
        <color theme="1"/>
        <rFont val="Calibri"/>
        <family val="2"/>
        <scheme val="minor"/>
      </rPr>
      <t>Emission factor year t1 = Et1 = Et2​∗(1+p/100)^(t1−t2)</t>
    </r>
  </si>
  <si>
    <r>
      <rPr>
        <i/>
        <sz val="8"/>
        <rFont val="Times New Roman"/>
        <family val="1"/>
      </rPr>
      <t>Economy</t>
    </r>
  </si>
  <si>
    <r>
      <rPr>
        <i/>
        <sz val="20"/>
        <color theme="1"/>
        <rFont val="Calibri"/>
        <family val="2"/>
        <scheme val="minor"/>
      </rPr>
      <t>Annual change p = percentage increase in emissions retrospectively calculated as two values were Δt  years between = (Et1/Et2)^(1/Δt)-1</t>
    </r>
  </si>
  <si>
    <r>
      <rPr>
        <i/>
        <sz val="20"/>
        <color theme="1"/>
        <rFont val="Calibri"/>
        <family val="2"/>
        <scheme val="minor"/>
      </rPr>
      <t>Annual change p = percentage reduction in future emissions calculated as two values were Δt years between = (Et1/Et2)^(1/Δt)-1</t>
    </r>
  </si>
  <si>
    <r>
      <rPr>
        <sz val="11"/>
        <color rgb="FF1F497D"/>
        <rFont val="Calibri"/>
        <family val="2"/>
      </rPr>
      <t xml:space="preserve">The model can be used to prepare emission factors for air travel from different years, both retroactively and for future years in the event that new measurement data is unavailable. There are two tabs, one of pre-2024 emission factors and one for emission factors after 2024. To use the model, enter the year in cell A5 of each tab. </t>
    </r>
  </si>
  <si>
    <r>
      <rPr>
        <sz val="12"/>
        <color theme="1"/>
        <rFont val="Calibri"/>
        <family val="2"/>
        <scheme val="minor"/>
      </rPr>
      <t>Emissions 2019 (kg/km)</t>
    </r>
  </si>
  <si>
    <r>
      <rPr>
        <sz val="12"/>
        <color theme="1"/>
        <rFont val="Calibri"/>
        <family val="2"/>
        <scheme val="minor"/>
      </rPr>
      <t>Emissions 2024 (kg/km)</t>
    </r>
  </si>
  <si>
    <r>
      <rPr>
        <b/>
        <sz val="12"/>
        <color theme="1"/>
        <rFont val="Calibri"/>
        <family val="2"/>
        <scheme val="minor"/>
      </rPr>
      <t>Emission factors year t2 kg/pkm</t>
    </r>
  </si>
  <si>
    <r>
      <rPr>
        <b/>
        <sz val="12"/>
        <color theme="1"/>
        <rFont val="Calibri"/>
        <family val="2"/>
        <scheme val="minor"/>
      </rPr>
      <t>Emission factors year t1 kg/pkm</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</si>
  <si>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</si>
  <si>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</si>
  <si>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</si>
  <si>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i/>
        <sz val="8"/>
        <rFont val="Times New Roman"/>
        <family val="1"/>
      </rPr>
      <t>General</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</si>
  <si>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</si>
  <si>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</si>
  <si>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</si>
  <si>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</si>
  <si>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i/>
        <sz val="8"/>
        <rFont val="Times New Roman"/>
        <family val="1"/>
      </rPr>
      <t>General</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</si>
  <si>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</si>
  <si>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</si>
  <si>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</si>
  <si>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</si>
  <si>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b/>
        <sz val="11"/>
        <color rgb="FF000000"/>
        <rFont val="Times New Roman"/>
        <family val="1"/>
      </rPr>
      <t>Seat class </t>
    </r>
  </si>
  <si>
    <r>
      <rPr>
        <b/>
        <sz val="11"/>
        <color rgb="FF000000"/>
        <rFont val="Times New Roman"/>
        <family val="1"/>
      </rPr>
      <t>Short-haul</t>
    </r>
    <r>
      <rPr>
        <b/>
        <sz val="11"/>
        <color rgb="FF000000"/>
        <rFont val="WordVisiCarriageReturn_MSFontSe"/>
        <charset val="1"/>
      </rPr>
      <t> </t>
    </r>
  </si>
  <si>
    <r>
      <rPr>
        <b/>
        <sz val="11"/>
        <color rgb="FF000000"/>
        <rFont val="Times New Roman"/>
        <family val="1"/>
      </rPr>
      <t>Medium-haul 750–3,500 km  </t>
    </r>
  </si>
  <si>
    <r>
      <rPr>
        <b/>
        <sz val="11"/>
        <color rgb="FF000000"/>
        <rFont val="Times New Roman"/>
        <family val="1"/>
      </rPr>
      <t>Long-haul</t>
    </r>
    <r>
      <rPr>
        <b/>
        <sz val="11"/>
        <color rgb="FF000000"/>
        <rFont val="WordVisiCarriageReturn_MSFontSe"/>
        <charset val="1"/>
      </rPr>
      <t> </t>
    </r>
  </si>
  <si>
    <r>
      <rPr>
        <b/>
        <sz val="11"/>
        <color rgb="FF000000"/>
        <rFont val="Times New Roman"/>
        <family val="1"/>
      </rPr>
      <t>&lt; 750 km </t>
    </r>
  </si>
  <si>
    <r>
      <rPr>
        <b/>
        <sz val="11"/>
        <color rgb="FF000000"/>
        <rFont val="WordVisiCarriageReturn_MSFontSe"/>
        <charset val="1"/>
      </rPr>
      <t>&gt; 3,500 km </t>
    </r>
    <r>
      <rPr>
        <b/>
        <sz val="11"/>
        <color rgb="FF000000"/>
        <rFont val="Times New Roman"/>
        <family val="1"/>
      </rPr>
      <t>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</si>
  <si>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</si>
  <si>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</si>
  <si>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</si>
  <si>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</si>
  <si>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b/>
        <sz val="11"/>
        <rFont val="Times New Roman"/>
        <family val="1"/>
      </rPr>
      <t>General (unknown class) </t>
    </r>
  </si>
  <si>
    <r>
      <rPr>
        <sz val="12"/>
        <color theme="1"/>
        <rFont val="Calibri"/>
        <family val="2"/>
        <scheme val="minor"/>
      </rPr>
      <t>Emissions 2019 (kg/km)</t>
    </r>
  </si>
  <si>
    <r>
      <rPr>
        <sz val="12"/>
        <color theme="1"/>
        <rFont val="Calibri"/>
        <family val="2"/>
        <scheme val="minor"/>
      </rPr>
      <t>Emissions 2024 (kg/km)</t>
    </r>
  </si>
  <si>
    <r>
      <rPr>
        <sz val="12"/>
        <color theme="1"/>
        <rFont val="Calibri"/>
        <family val="2"/>
        <scheme val="minor"/>
      </rPr>
      <t>Annual change p</t>
    </r>
  </si>
  <si>
    <r>
      <rPr>
        <sz val="12"/>
        <color theme="1"/>
        <rFont val="Calibri"/>
        <family val="2"/>
        <scheme val="minor"/>
      </rPr>
      <t>Δt (t2 - t1)</t>
    </r>
  </si>
  <si>
    <r>
      <rPr>
        <b/>
        <sz val="12"/>
        <color theme="1"/>
        <rFont val="Calibri"/>
        <family val="2"/>
        <scheme val="minor"/>
      </rPr>
      <t>Short-haul &lt; 750 km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</si>
  <si>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</si>
  <si>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</si>
  <si>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</si>
  <si>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</si>
  <si>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i/>
        <sz val="8"/>
        <rFont val="Times New Roman"/>
        <family val="1"/>
      </rPr>
      <t>General</t>
    </r>
  </si>
  <si>
    <r>
      <rPr>
        <b/>
        <sz val="12"/>
        <color theme="1"/>
        <rFont val="Calibri"/>
        <family val="2"/>
        <scheme val="minor"/>
      </rPr>
      <t>Medium-haul 750–3,500 km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</si>
  <si>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</si>
  <si>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</si>
  <si>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</si>
  <si>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</si>
  <si>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i/>
        <sz val="8"/>
        <rFont val="Times New Roman"/>
        <family val="1"/>
      </rPr>
      <t>General</t>
    </r>
  </si>
  <si>
    <r>
      <rPr>
        <b/>
        <sz val="12"/>
        <color theme="1"/>
        <rFont val="Calibri"/>
        <family val="2"/>
        <scheme val="minor"/>
      </rPr>
      <t>Long-haul &gt; 3,500 km</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</si>
  <si>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</si>
  <si>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</si>
  <si>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</si>
  <si>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</si>
  <si>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i/>
        <sz val="8"/>
        <rFont val="Times New Roman"/>
        <family val="1"/>
      </rPr>
      <t>General</t>
    </r>
  </si>
  <si>
    <r>
      <rPr>
        <b/>
        <sz val="11"/>
        <color rgb="FF000000"/>
        <rFont val="Times New Roman"/>
        <family val="1"/>
      </rPr>
      <t>Seat class </t>
    </r>
  </si>
  <si>
    <r>
      <rPr>
        <b/>
        <sz val="11"/>
        <color rgb="FF000000"/>
        <rFont val="Times New Roman"/>
        <family val="1"/>
      </rPr>
      <t>Short-haul</t>
    </r>
    <r>
      <rPr>
        <b/>
        <sz val="11"/>
        <color rgb="FF000000"/>
        <rFont val="WordVisiCarriageReturn_MSFontSe"/>
        <charset val="1"/>
      </rPr>
      <t> </t>
    </r>
  </si>
  <si>
    <r>
      <rPr>
        <b/>
        <sz val="11"/>
        <color rgb="FF000000"/>
        <rFont val="Times New Roman"/>
        <family val="1"/>
      </rPr>
      <t>Medium-haul 750–3,500 km  </t>
    </r>
  </si>
  <si>
    <r>
      <rPr>
        <b/>
        <sz val="11"/>
        <color rgb="FF000000"/>
        <rFont val="Times New Roman"/>
        <family val="1"/>
      </rPr>
      <t>Long-haul</t>
    </r>
    <r>
      <rPr>
        <b/>
        <sz val="11"/>
        <color rgb="FF000000"/>
        <rFont val="WordVisiCarriageReturn_MSFontSe"/>
        <charset val="1"/>
      </rPr>
      <t> </t>
    </r>
  </si>
  <si>
    <r>
      <rPr>
        <b/>
        <sz val="11"/>
        <color rgb="FF000000"/>
        <rFont val="Times New Roman"/>
        <family val="1"/>
      </rPr>
      <t>&lt; 750 km </t>
    </r>
  </si>
  <si>
    <r>
      <rPr>
        <b/>
        <sz val="11"/>
        <color rgb="FF000000"/>
        <rFont val="WordVisiCarriageReturn_MSFontSe"/>
        <charset val="1"/>
      </rPr>
      <t>&gt; 3,500 km </t>
    </r>
    <r>
      <rPr>
        <b/>
        <sz val="11"/>
        <color rgb="FF000000"/>
        <rFont val="Times New Roman"/>
        <family val="1"/>
      </rPr>
      <t>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</si>
  <si>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</si>
  <si>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</si>
  <si>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</si>
  <si>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</si>
  <si>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b/>
        <sz val="11"/>
        <rFont val="Times New Roman"/>
        <family val="1"/>
      </rPr>
      <t>General (unknown class) </t>
    </r>
  </si>
  <si>
    <r>
      <rPr>
        <b/>
        <sz val="11"/>
        <color rgb="FF000000"/>
        <rFont val="Times New Roman"/>
        <family val="1"/>
      </rPr>
      <t>Seat class </t>
    </r>
  </si>
  <si>
    <r>
      <rPr>
        <b/>
        <sz val="11"/>
        <color rgb="FF000000"/>
        <rFont val="Times New Roman"/>
        <family val="1"/>
      </rPr>
      <t>Short-haul</t>
    </r>
    <r>
      <rPr>
        <b/>
        <sz val="11"/>
        <color rgb="FF000000"/>
        <rFont val="WordVisiCarriageReturn_MSFontSe"/>
        <charset val="1"/>
      </rPr>
      <t> </t>
    </r>
  </si>
  <si>
    <r>
      <rPr>
        <b/>
        <sz val="11"/>
        <color rgb="FF000000"/>
        <rFont val="Times New Roman"/>
        <family val="1"/>
      </rPr>
      <t>Medium-haul 750–3,500 km  </t>
    </r>
  </si>
  <si>
    <r>
      <rPr>
        <b/>
        <sz val="11"/>
        <color rgb="FF000000"/>
        <rFont val="Times New Roman"/>
        <family val="1"/>
      </rPr>
      <t>Long-haul</t>
    </r>
    <r>
      <rPr>
        <b/>
        <sz val="11"/>
        <color rgb="FF000000"/>
        <rFont val="WordVisiCarriageReturn_MSFontSe"/>
        <charset val="1"/>
      </rPr>
      <t> </t>
    </r>
  </si>
  <si>
    <r>
      <rPr>
        <b/>
        <sz val="11"/>
        <color rgb="FF000000"/>
        <rFont val="Times New Roman"/>
        <family val="1"/>
      </rPr>
      <t>&lt; 750 km </t>
    </r>
  </si>
  <si>
    <r>
      <rPr>
        <b/>
        <sz val="11"/>
        <color rgb="FF000000"/>
        <rFont val="WordVisiCarriageReturn_MSFontSe"/>
        <charset val="1"/>
      </rPr>
      <t>&gt; 3,500 km </t>
    </r>
    <r>
      <rPr>
        <b/>
        <sz val="11"/>
        <color rgb="FF000000"/>
        <rFont val="Times New Roman"/>
        <family val="1"/>
      </rPr>
      <t> </t>
    </r>
  </si>
  <si>
    <r>
      <rPr>
        <i/>
        <sz val="8"/>
        <rFont val="Times New Roman"/>
        <family val="1"/>
      </rPr>
      <t>Economy</t>
    </r>
    <r>
      <rPr>
        <sz val="8"/>
        <rFont val="Times New Roman"/>
        <family val="1"/>
      </rPr>
      <t> </t>
    </r>
  </si>
  <si>
    <r>
      <rPr>
        <i/>
        <sz val="8"/>
        <rFont val="Times New Roman"/>
        <family val="1"/>
      </rPr>
      <t>Economy plus</t>
    </r>
    <r>
      <rPr>
        <sz val="8"/>
        <rFont val="Times New Roman"/>
        <family val="1"/>
      </rPr>
      <t> </t>
    </r>
  </si>
  <si>
    <r>
      <rPr>
        <i/>
        <sz val="8"/>
        <rFont val="Times New Roman"/>
        <family val="1"/>
      </rPr>
      <t>Business</t>
    </r>
    <r>
      <rPr>
        <sz val="8"/>
        <rFont val="Times New Roman"/>
        <family val="1"/>
      </rPr>
      <t> </t>
    </r>
  </si>
  <si>
    <r>
      <rPr>
        <i/>
        <sz val="8"/>
        <rFont val="Times New Roman"/>
        <family val="1"/>
      </rPr>
      <t>First class</t>
    </r>
    <r>
      <rPr>
        <sz val="8"/>
        <rFont val="Times New Roman"/>
        <family val="1"/>
      </rPr>
      <t> </t>
    </r>
  </si>
  <si>
    <r>
      <rPr>
        <b/>
        <sz val="11"/>
        <rFont val="Times New Roman"/>
        <family val="1"/>
      </rPr>
      <t>General (unknown class)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</si>
</sst>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i/>
      <sz val="20"/>
      <color theme="1"/>
      <name val="Calibri"/>
      <family val="2"/>
      <scheme val="minor"/>
    </font>
    <font>
      <b/>
      <sz val="12"/>
      <color theme="1"/>
      <name val="Calibri"/>
      <family val="2"/>
      <scheme val="minor"/>
    </font>
    <font>
      <sz val="12"/>
      <color theme="1"/>
      <name val="Calibri"/>
      <family val="2"/>
      <scheme val="minor"/>
    </font>
    <font>
      <b/>
      <sz val="11"/>
      <color rgb="FF000000"/>
      <name val="Aptos Narrow"/>
      <family val="2"/>
    </font>
    <font>
      <b/>
      <sz val="11"/>
      <color rgb="FF000000"/>
      <name val="Times New Roman"/>
      <family val="1"/>
    </font>
    <font>
      <b/>
      <sz val="11"/>
      <color rgb="FF000000"/>
      <name val="WordVisiCarriageReturn_MSFontSe"/>
      <charset val="1"/>
    </font>
    <font>
      <i/>
      <sz val="8"/>
      <name val="Times New Roman"/>
      <family val="1"/>
    </font>
    <font>
      <sz val="8"/>
      <name val="Times New Roman"/>
      <family val="1"/>
    </font>
    <font>
      <i/>
      <sz val="8"/>
      <color rgb="FF000000"/>
      <name val="Times New Roman"/>
      <family val="1"/>
    </font>
    <font>
      <b/>
      <sz val="11"/>
      <name val="Times New Roman"/>
      <family val="1"/>
    </font>
    <font>
      <b/>
      <sz val="14"/>
      <color theme="1"/>
      <name val="Calibri"/>
      <family val="2"/>
      <scheme val="minor"/>
    </font>
    <font>
      <sz val="11"/>
      <color rgb="FF1F497D"/>
      <name val="Calibri"/>
      <family val="2"/>
    </font>
  </fonts>
  <fills count="5">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theme="9" tint="0.79998168889431442"/>
        <bgColor indexed="64"/>
      </patternFill>
    </fill>
  </fills>
  <borders count="14">
    <border>
      <left/>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10" fontId="3" fillId="0" borderId="0" xfId="0" applyNumberFormat="1" applyFont="1" applyAlignment="1">
      <alignment horizontal="left"/>
    </xf>
    <xf numFmtId="0" fontId="2" fillId="2" borderId="0" xfId="0" applyFont="1" applyFill="1"/>
    <xf numFmtId="0" fontId="4" fillId="0" borderId="0" xfId="0" applyFont="1"/>
    <xf numFmtId="0" fontId="7" fillId="0" borderId="7" xfId="0" applyFont="1" applyBorder="1" applyAlignment="1">
      <alignment readingOrder="1"/>
    </xf>
    <xf numFmtId="0" fontId="10" fillId="0" borderId="10" xfId="0" applyFont="1" applyBorder="1" applyAlignment="1">
      <alignment readingOrder="1"/>
    </xf>
    <xf numFmtId="0" fontId="9" fillId="0" borderId="8" xfId="0" applyFont="1" applyBorder="1" applyAlignment="1">
      <alignment readingOrder="1"/>
    </xf>
    <xf numFmtId="0" fontId="7" fillId="0" borderId="8" xfId="0" applyFont="1" applyBorder="1" applyAlignment="1">
      <alignment readingOrder="1"/>
    </xf>
    <xf numFmtId="0" fontId="10" fillId="0" borderId="11" xfId="0" applyFont="1" applyBorder="1" applyAlignment="1">
      <alignment readingOrder="1"/>
    </xf>
    <xf numFmtId="0" fontId="5" fillId="0" borderId="3" xfId="0" applyFont="1" applyBorder="1" applyAlignment="1">
      <alignment wrapText="1" readingOrder="1"/>
    </xf>
    <xf numFmtId="0" fontId="5" fillId="0" borderId="5" xfId="0" applyFont="1" applyBorder="1" applyAlignment="1">
      <alignment wrapText="1" readingOrder="1"/>
    </xf>
    <xf numFmtId="0" fontId="5" fillId="0" borderId="4" xfId="0" applyFont="1" applyBorder="1" applyAlignment="1">
      <alignment wrapText="1" readingOrder="1"/>
    </xf>
    <xf numFmtId="0" fontId="6" fillId="0" borderId="6" xfId="0" applyFont="1" applyBorder="1" applyAlignment="1">
      <alignment wrapText="1" readingOrder="1"/>
    </xf>
    <xf numFmtId="0" fontId="9" fillId="0" borderId="9" xfId="0" applyFont="1" applyBorder="1" applyAlignment="1">
      <alignment readingOrder="1"/>
    </xf>
    <xf numFmtId="0" fontId="7" fillId="0" borderId="9" xfId="0" applyFont="1" applyBorder="1" applyAlignment="1">
      <alignment readingOrder="1"/>
    </xf>
    <xf numFmtId="0" fontId="10" fillId="0" borderId="12" xfId="0" applyFont="1" applyBorder="1" applyAlignment="1">
      <alignment readingOrder="1"/>
    </xf>
    <xf numFmtId="0" fontId="11" fillId="0" borderId="0" xfId="0" applyFont="1"/>
    <xf numFmtId="0" fontId="7" fillId="0" borderId="0" xfId="0" applyFont="1" applyAlignment="1">
      <alignment readingOrder="1"/>
    </xf>
    <xf numFmtId="2" fontId="3" fillId="2" borderId="0" xfId="0" applyNumberFormat="1" applyFont="1" applyFill="1" applyAlignment="1">
      <alignment horizontal="left"/>
    </xf>
    <xf numFmtId="2" fontId="0" fillId="0" borderId="0" xfId="0" applyNumberFormat="1"/>
    <xf numFmtId="2" fontId="3" fillId="0" borderId="0" xfId="0" applyNumberFormat="1" applyFont="1"/>
    <xf numFmtId="2" fontId="3" fillId="0" borderId="0" xfId="0" applyNumberFormat="1" applyFont="1" applyAlignment="1">
      <alignment horizontal="left"/>
    </xf>
    <xf numFmtId="0" fontId="2" fillId="2" borderId="13" xfId="0" applyFont="1" applyFill="1" applyBorder="1" applyAlignment="1">
      <alignment horizontal="left"/>
    </xf>
    <xf numFmtId="0" fontId="3" fillId="2" borderId="0" xfId="0" applyFont="1" applyFill="1" applyAlignment="1">
      <alignment horizontal="left"/>
    </xf>
    <xf numFmtId="0" fontId="12" fillId="4" borderId="8" xfId="0" applyFont="1" applyFill="1" applyBorder="1" applyAlignment="1">
      <alignment vertical="center" wrapText="1"/>
    </xf>
    <xf numFmtId="0" fontId="5" fillId="3" borderId="1" xfId="0" applyFont="1" applyFill="1" applyBorder="1" applyAlignment="1">
      <alignment readingOrder="1"/>
    </xf>
    <xf numFmtId="0" fontId="5" fillId="3" borderId="2" xfId="0" applyFont="1" applyFill="1" applyBorder="1" applyAlignment="1">
      <alignment readingOrder="1"/>
    </xf>
    <xf numFmtId="0" fontId="5" fillId="0" borderId="3" xfId="0" applyFont="1" applyBorder="1" applyAlignment="1">
      <alignment readingOrder="1"/>
    </xf>
    <xf numFmtId="0" fontId="5" fillId="0" borderId="4" xfId="0" applyFont="1" applyBorder="1" applyAlignment="1">
      <alignment readingOrder="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304800</xdr:colOff>
      <xdr:row>20</xdr:row>
      <xdr:rowOff>181318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400800" cy="3656038"/>
        </a:xfrm>
        <a:prstGeom prst="rect">
          <a:avLst/>
        </a:prstGeom>
      </xdr:spPr>
    </xdr:pic>
    <xdr:clientData/>
  </xdr:twoCellAnchor>
  <xdr:twoCellAnchor editAs="oneCell">
    <xdr:from>
      <xdr:col>0</xdr:col>
      <xdr:colOff>0</xdr:colOff>
      <xdr:row>25</xdr:row>
      <xdr:rowOff>3514</xdr:rowOff>
    </xdr:from>
    <xdr:to>
      <xdr:col>10</xdr:col>
      <xdr:colOff>0</xdr:colOff>
      <xdr:row>36</xdr:row>
      <xdr:rowOff>96369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4392634"/>
          <a:ext cx="6096000" cy="2104535"/>
        </a:xfrm>
        <a:prstGeom prst="rect">
          <a:avLst/>
        </a:prstGeom>
      </xdr:spPr>
    </xdr:pic>
    <xdr:clientData/>
  </xdr:twoCellAnchor>
  <xdr:twoCellAnchor editAs="oneCell">
    <xdr:from>
      <xdr:col>1</xdr:col>
      <xdr:colOff>76200</xdr:colOff>
      <xdr:row>38</xdr:row>
      <xdr:rowOff>137538</xdr:rowOff>
    </xdr:from>
    <xdr:to>
      <xdr:col>12</xdr:col>
      <xdr:colOff>547902</xdr:colOff>
      <xdr:row>50</xdr:row>
      <xdr:rowOff>15240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685800" y="6904098"/>
          <a:ext cx="7177302" cy="2072262"/>
        </a:xfrm>
        <a:prstGeom prst="rect">
          <a:avLst/>
        </a:prstGeom>
      </xdr:spPr>
    </xdr:pic>
    <xdr:clientData/>
  </xdr:twoCellAnchor>
  <xdr:twoCellAnchor editAs="oneCell">
    <xdr:from>
      <xdr:col>0</xdr:col>
      <xdr:colOff>152400</xdr:colOff>
      <xdr:row>52</xdr:row>
      <xdr:rowOff>160020</xdr:rowOff>
    </xdr:from>
    <xdr:to>
      <xdr:col>10</xdr:col>
      <xdr:colOff>148026</xdr:colOff>
      <xdr:row>61</xdr:row>
      <xdr:rowOff>154153</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152400" y="9486900"/>
          <a:ext cx="6091626" cy="1640053"/>
        </a:xfrm>
        <a:prstGeom prst="rect">
          <a:avLst/>
        </a:prstGeom>
      </xdr:spPr>
    </xdr:pic>
    <xdr:clientData/>
  </xdr:twoCellAnchor>
  <xdr:twoCellAnchor editAs="oneCell">
    <xdr:from>
      <xdr:col>1</xdr:col>
      <xdr:colOff>15241</xdr:colOff>
      <xdr:row>63</xdr:row>
      <xdr:rowOff>71156</xdr:rowOff>
    </xdr:from>
    <xdr:to>
      <xdr:col>10</xdr:col>
      <xdr:colOff>447355</xdr:colOff>
      <xdr:row>74</xdr:row>
      <xdr:rowOff>152400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624841" y="11409716"/>
          <a:ext cx="5918514" cy="2092924"/>
        </a:xfrm>
        <a:prstGeom prst="rect">
          <a:avLst/>
        </a:prstGeom>
      </xdr:spPr>
    </xdr:pic>
    <xdr:clientData/>
  </xdr:twoCellAnchor>
  <xdr:twoCellAnchor editAs="oneCell">
    <xdr:from>
      <xdr:col>1</xdr:col>
      <xdr:colOff>0</xdr:colOff>
      <xdr:row>76</xdr:row>
      <xdr:rowOff>0</xdr:rowOff>
    </xdr:from>
    <xdr:to>
      <xdr:col>14</xdr:col>
      <xdr:colOff>329899</xdr:colOff>
      <xdr:row>107</xdr:row>
      <xdr:rowOff>140712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609600" y="13716000"/>
          <a:ext cx="8254699" cy="5809992"/>
        </a:xfrm>
        <a:prstGeom prst="rect">
          <a:avLst/>
        </a:prstGeom>
      </xdr:spPr>
    </xdr:pic>
    <xdr:clientData/>
  </xdr:twoCellAnchor>
  <xdr:twoCellAnchor editAs="oneCell">
    <xdr:from>
      <xdr:col>0</xdr:col>
      <xdr:colOff>396240</xdr:colOff>
      <xdr:row>104</xdr:row>
      <xdr:rowOff>109156</xdr:rowOff>
    </xdr:from>
    <xdr:to>
      <xdr:col>17</xdr:col>
      <xdr:colOff>464820</xdr:colOff>
      <xdr:row>133</xdr:row>
      <xdr:rowOff>18791</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7"/>
        <a:stretch>
          <a:fillRect/>
        </a:stretch>
      </xdr:blipFill>
      <xdr:spPr>
        <a:xfrm>
          <a:off x="396240" y="19128676"/>
          <a:ext cx="10431780" cy="5213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7847-2F8B-4F70-AA51-7458FED606C5}">
  <dimension ref="A1:A2"/>
  <sheetViews>
    <sheetView tabSelected="1" workbookViewId="0">
      <selection activeCell="C2" sqref="C2"/>
    </sheetView>
  </sheetViews>
  <sheetFormatPr defaultColWidth="8.77734375" defaultRowHeight="14.4"/>
  <cols>
    <col min="1" max="1" width="71.44140625" customWidth="1"/>
  </cols>
  <sheetData>
    <row r="1" spans="1:1" ht="55.5" customHeight="1"/>
    <row r="2" spans="1:1" ht="121.5" customHeight="1">
      <c r="A2" s="28" t="s">
        <v>26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zoomScaleNormal="100" workbookViewId="0">
      <selection activeCell="E4" sqref="E4"/>
    </sheetView>
  </sheetViews>
  <sheetFormatPr defaultColWidth="8.77734375" defaultRowHeight="14.4"/>
  <cols>
    <col min="1" max="1" width="30.21875" customWidth="1"/>
    <col min="2" max="6" width="20.21875" customWidth="1"/>
    <col min="7" max="7" width="21.44140625" customWidth="1"/>
    <col min="8" max="8" width="19.44140625" customWidth="1"/>
  </cols>
  <sheetData>
    <row r="1" spans="1:7" ht="25.8">
      <c r="A1" s="1" t="s">
        <v>24</v>
      </c>
      <c r="B1" s="1"/>
      <c r="C1" s="1"/>
    </row>
    <row r="2" spans="1:7" ht="25.8">
      <c r="A2" s="1" t="s">
        <v>21</v>
      </c>
      <c r="B2" s="1"/>
      <c r="C2" s="1"/>
    </row>
    <row r="4" spans="1:7" ht="18.600000000000001" thickBot="1">
      <c r="A4" s="20" t="s">
        <v>18</v>
      </c>
    </row>
    <row r="5" spans="1:7" ht="16.2" thickBot="1">
      <c r="A5" s="26">
        <v>2019</v>
      </c>
    </row>
    <row r="7" spans="1:7" s="3" customFormat="1" ht="15.6">
      <c r="B7" s="3" t="s">
        <v>27</v>
      </c>
      <c r="C7" s="3" t="s">
        <v>28</v>
      </c>
      <c r="D7" s="3" t="s">
        <v>0</v>
      </c>
      <c r="E7" s="3" t="s">
        <v>17</v>
      </c>
      <c r="F7" s="2" t="s">
        <v>16</v>
      </c>
      <c r="G7" s="6" t="s">
        <v>30</v>
      </c>
    </row>
    <row r="8" spans="1:7" s="3" customFormat="1" ht="15.6">
      <c r="A8" s="2" t="s">
        <v>13</v>
      </c>
    </row>
    <row r="9" spans="1:7" ht="15.6">
      <c r="A9" s="21" t="s">
        <v>23</v>
      </c>
      <c r="B9" s="4">
        <f>B32</f>
        <v>0.13900000000000001</v>
      </c>
      <c r="C9" s="4">
        <f>B41</f>
        <v>0.129</v>
      </c>
      <c r="D9" s="5">
        <f>(B9/C9)^(1/5)-1</f>
        <v>1.5044349627836962E-2</v>
      </c>
      <c r="E9" s="4">
        <f>2024-F9</f>
        <v>5</v>
      </c>
      <c r="F9" s="4">
        <f>A5</f>
        <v>2019</v>
      </c>
      <c r="G9" s="27">
        <f>C9*(1+D9)^E9</f>
        <v>0.13900000000000001</v>
      </c>
    </row>
    <row r="10" spans="1:7" ht="15.6">
      <c r="A10" s="21" t="s">
        <v>8</v>
      </c>
      <c r="B10" s="4">
        <f>B33</f>
        <v>0.17799999999999999</v>
      </c>
      <c r="C10" s="4">
        <f>B42</f>
        <v>0.17</v>
      </c>
      <c r="D10" s="5">
        <f t="shared" ref="D10:D12" si="0">(B10/C10)^(1/5)-1</f>
        <v>9.2394452151944861E-3</v>
      </c>
      <c r="E10" s="4">
        <f>2024-F10</f>
        <v>5</v>
      </c>
      <c r="F10" s="4">
        <f>A5</f>
        <v>2019</v>
      </c>
      <c r="G10" s="27">
        <f>C10*(1+D10)^E10</f>
        <v>0.17799999999999999</v>
      </c>
    </row>
    <row r="11" spans="1:7" ht="15.6">
      <c r="A11" s="21" t="s">
        <v>9</v>
      </c>
      <c r="B11" s="4">
        <f>B34</f>
        <v>0.21</v>
      </c>
      <c r="C11" s="4">
        <f>B43</f>
        <v>0.19700000000000001</v>
      </c>
      <c r="D11" s="5">
        <f t="shared" si="0"/>
        <v>1.2862783380256815E-2</v>
      </c>
      <c r="E11" s="4">
        <f>2024-F11</f>
        <v>5</v>
      </c>
      <c r="F11" s="4">
        <f>A5</f>
        <v>2019</v>
      </c>
      <c r="G11" s="27">
        <f>C11*(1+D11)^E11</f>
        <v>0.20999999999999988</v>
      </c>
    </row>
    <row r="12" spans="1:7" ht="15.6">
      <c r="A12" s="21" t="s">
        <v>10</v>
      </c>
      <c r="B12" s="4">
        <f>B35</f>
        <v>0.42</v>
      </c>
      <c r="C12" s="4">
        <f>B44</f>
        <v>0.42499999999999999</v>
      </c>
      <c r="D12" s="5">
        <f t="shared" si="0"/>
        <v>-2.3640926502944692E-3</v>
      </c>
      <c r="E12" s="4">
        <f>2024-F12</f>
        <v>5</v>
      </c>
      <c r="F12" s="4">
        <f>A5</f>
        <v>2019</v>
      </c>
      <c r="G12" s="27">
        <f>C12*(1+D12)^E12</f>
        <v>0.42000000000000004</v>
      </c>
    </row>
    <row r="13" spans="1:7" ht="15.6">
      <c r="A13" s="21" t="s">
        <v>12</v>
      </c>
      <c r="B13" s="4">
        <f>B36</f>
        <v>0.14099999999999999</v>
      </c>
      <c r="C13" s="4">
        <f>B45</f>
        <v>0.13100000000000001</v>
      </c>
      <c r="D13" s="5">
        <f t="shared" ref="D13" si="1">(B13/C13)^(1/5)-1</f>
        <v>1.4821275192874461E-2</v>
      </c>
      <c r="E13" s="4">
        <f t="shared" ref="E13" si="2">2024-F13</f>
        <v>5</v>
      </c>
      <c r="F13" s="4">
        <f>A5</f>
        <v>2019</v>
      </c>
      <c r="G13" s="27">
        <f>C13*(1+D13)^E13</f>
        <v>0.14100000000000001</v>
      </c>
    </row>
    <row r="14" spans="1:7" s="3" customFormat="1" ht="15.6">
      <c r="B14" s="4"/>
      <c r="C14" s="4"/>
      <c r="D14" s="5"/>
      <c r="E14" s="4"/>
    </row>
    <row r="15" spans="1:7" ht="15.6">
      <c r="A15" s="2" t="s">
        <v>14</v>
      </c>
      <c r="B15" s="4"/>
      <c r="C15" s="4"/>
      <c r="D15" s="5"/>
      <c r="E15" s="4"/>
    </row>
    <row r="16" spans="1:7" ht="15.6">
      <c r="A16" s="21" t="s">
        <v>7</v>
      </c>
      <c r="B16" s="4">
        <v>0.13900000000000001</v>
      </c>
      <c r="C16" s="4">
        <v>0.129</v>
      </c>
      <c r="D16" s="5">
        <f>(B16/C16)^(1/5)-1</f>
        <v>1.5044349627836962E-2</v>
      </c>
      <c r="E16" s="4">
        <f>2024-F16</f>
        <v>5</v>
      </c>
      <c r="F16" s="4">
        <f>A5</f>
        <v>2019</v>
      </c>
      <c r="G16" s="27">
        <f>C16*(1+D16)^E16</f>
        <v>0.13900000000000001</v>
      </c>
    </row>
    <row r="17" spans="1:7" ht="15.6">
      <c r="A17" s="21" t="s">
        <v>31</v>
      </c>
      <c r="B17" s="4">
        <v>0.17699999999999999</v>
      </c>
      <c r="C17" s="4">
        <v>0.17699999999999999</v>
      </c>
      <c r="D17" s="5">
        <f t="shared" ref="D17:D20" si="3">(B17/C17)^(1/5)-1</f>
        <v>0</v>
      </c>
      <c r="E17" s="4">
        <f t="shared" ref="E17:E20" si="4">2024-F17</f>
        <v>5</v>
      </c>
      <c r="F17" s="4">
        <f>A5</f>
        <v>2019</v>
      </c>
      <c r="G17" s="27">
        <f t="shared" ref="G17:G20" si="5">C17*(1+D17)^E17</f>
        <v>0.17699999999999999</v>
      </c>
    </row>
    <row r="18" spans="1:7" ht="15.6">
      <c r="A18" s="21" t="s">
        <v>32</v>
      </c>
      <c r="B18" s="4">
        <v>0.23200000000000001</v>
      </c>
      <c r="C18" s="4">
        <v>0.215</v>
      </c>
      <c r="D18" s="5">
        <f t="shared" si="3"/>
        <v>1.5336280751657716E-2</v>
      </c>
      <c r="E18" s="4">
        <f t="shared" si="4"/>
        <v>5</v>
      </c>
      <c r="F18" s="4">
        <f>A5</f>
        <v>2019</v>
      </c>
      <c r="G18" s="27">
        <f t="shared" si="5"/>
        <v>0.23199999999999996</v>
      </c>
    </row>
    <row r="19" spans="1:7" ht="15.6">
      <c r="A19" s="21" t="s">
        <v>33</v>
      </c>
      <c r="B19" s="4">
        <v>0.49399999999999999</v>
      </c>
      <c r="C19" s="4">
        <v>0.52200000000000002</v>
      </c>
      <c r="D19" s="5">
        <f t="shared" si="3"/>
        <v>-1.0965846055224104E-2</v>
      </c>
      <c r="E19" s="4">
        <f t="shared" si="4"/>
        <v>5</v>
      </c>
      <c r="F19" s="4">
        <f>A5</f>
        <v>2019</v>
      </c>
      <c r="G19" s="27">
        <f t="shared" si="5"/>
        <v>0.49400000000000016</v>
      </c>
    </row>
    <row r="20" spans="1:7" ht="15.6">
      <c r="A20" s="21" t="s">
        <v>34</v>
      </c>
      <c r="B20" s="4">
        <v>0.14299999999999999</v>
      </c>
      <c r="C20" s="4">
        <v>0.13100000000000001</v>
      </c>
      <c r="D20" s="5">
        <f t="shared" si="3"/>
        <v>1.7684004116581997E-2</v>
      </c>
      <c r="E20" s="4">
        <f t="shared" si="4"/>
        <v>5</v>
      </c>
      <c r="F20" s="4">
        <f>A5</f>
        <v>2019</v>
      </c>
      <c r="G20" s="27">
        <f t="shared" si="5"/>
        <v>0.14299999999999999</v>
      </c>
    </row>
    <row r="21" spans="1:7" ht="15.6">
      <c r="B21" s="4"/>
      <c r="C21" s="4"/>
      <c r="D21" s="5"/>
      <c r="E21" s="4"/>
    </row>
    <row r="22" spans="1:7" ht="15.6">
      <c r="A22" s="2" t="s">
        <v>15</v>
      </c>
      <c r="B22" s="4"/>
      <c r="C22" s="4"/>
      <c r="D22" s="5"/>
      <c r="E22" s="4"/>
    </row>
    <row r="23" spans="1:7" ht="15.6">
      <c r="A23" s="21" t="s">
        <v>35</v>
      </c>
      <c r="B23" s="4">
        <v>0.15</v>
      </c>
      <c r="C23" s="4">
        <v>0.14099999999999999</v>
      </c>
      <c r="D23" s="5">
        <f>(B23/C23)^(1/5)-1</f>
        <v>1.2451968893662624E-2</v>
      </c>
      <c r="E23" s="4">
        <f t="shared" ref="E23:E27" si="6">2024-F23</f>
        <v>5</v>
      </c>
      <c r="F23" s="4">
        <f>A5</f>
        <v>2019</v>
      </c>
      <c r="G23" s="27">
        <f t="shared" ref="G23:G27" si="7">C23*(1+D23)^E23</f>
        <v>0.15000000000000002</v>
      </c>
    </row>
    <row r="24" spans="1:7" s="3" customFormat="1" ht="15.6">
      <c r="A24" s="21" t="s">
        <v>36</v>
      </c>
      <c r="B24" s="4">
        <v>0.188</v>
      </c>
      <c r="C24" s="4">
        <v>0.17399999999999999</v>
      </c>
      <c r="D24" s="5">
        <f t="shared" ref="D24:D27" si="8">(B24/C24)^(1/5)-1</f>
        <v>1.5597726962486735E-2</v>
      </c>
      <c r="E24" s="4">
        <f t="shared" si="6"/>
        <v>5</v>
      </c>
      <c r="F24" s="4">
        <f>A5</f>
        <v>2019</v>
      </c>
      <c r="G24" s="27">
        <f t="shared" si="7"/>
        <v>0.18800000000000006</v>
      </c>
    </row>
    <row r="25" spans="1:7" ht="15.6">
      <c r="A25" s="21" t="s">
        <v>37</v>
      </c>
      <c r="B25" s="4">
        <v>0.40100000000000002</v>
      </c>
      <c r="C25" s="4">
        <v>0.36899999999999999</v>
      </c>
      <c r="D25" s="5">
        <f t="shared" si="8"/>
        <v>1.677205440890428E-2</v>
      </c>
      <c r="E25" s="4">
        <f t="shared" si="6"/>
        <v>5</v>
      </c>
      <c r="F25" s="4">
        <f>A5</f>
        <v>2019</v>
      </c>
      <c r="G25" s="27">
        <f t="shared" si="7"/>
        <v>0.40099999999999991</v>
      </c>
    </row>
    <row r="26" spans="1:7" ht="15.6">
      <c r="A26" s="21" t="s">
        <v>38</v>
      </c>
      <c r="B26" s="4">
        <v>0.61</v>
      </c>
      <c r="C26" s="4">
        <v>0.57799999999999996</v>
      </c>
      <c r="D26" s="5">
        <f t="shared" si="8"/>
        <v>1.0835298932034831E-2</v>
      </c>
      <c r="E26" s="4">
        <f t="shared" si="6"/>
        <v>5</v>
      </c>
      <c r="F26" s="4">
        <f>A5</f>
        <v>2019</v>
      </c>
      <c r="G26" s="27">
        <f t="shared" si="7"/>
        <v>0.61000000000000021</v>
      </c>
    </row>
    <row r="27" spans="1:7" ht="15.6">
      <c r="A27" s="21" t="s">
        <v>39</v>
      </c>
      <c r="B27" s="4">
        <v>0.16300000000000001</v>
      </c>
      <c r="C27" s="4">
        <v>0.14699999999999999</v>
      </c>
      <c r="D27" s="5">
        <f t="shared" si="8"/>
        <v>2.0878491510054831E-2</v>
      </c>
      <c r="E27" s="4">
        <f t="shared" si="6"/>
        <v>5</v>
      </c>
      <c r="F27" s="4">
        <f>A5</f>
        <v>2019</v>
      </c>
      <c r="G27" s="27">
        <f t="shared" si="7"/>
        <v>0.16299999999999998</v>
      </c>
    </row>
    <row r="29" spans="1:7">
      <c r="A29" s="7">
        <v>2019</v>
      </c>
      <c r="B29" s="7"/>
      <c r="C29" s="7"/>
      <c r="D29" s="7"/>
    </row>
    <row r="30" spans="1:7">
      <c r="A30" s="29" t="s">
        <v>1</v>
      </c>
      <c r="B30" s="13" t="s">
        <v>2</v>
      </c>
      <c r="C30" s="31" t="s">
        <v>4</v>
      </c>
      <c r="D30" s="14" t="s">
        <v>5</v>
      </c>
    </row>
    <row r="31" spans="1:7">
      <c r="A31" s="30"/>
      <c r="B31" s="15" t="s">
        <v>3</v>
      </c>
      <c r="C31" s="32"/>
      <c r="D31" s="16" t="s">
        <v>6</v>
      </c>
    </row>
    <row r="32" spans="1:7">
      <c r="A32" s="8" t="s">
        <v>40</v>
      </c>
      <c r="B32" s="10">
        <v>0.13900000000000001</v>
      </c>
      <c r="C32" s="10">
        <v>0.13900000000000001</v>
      </c>
      <c r="D32" s="17">
        <v>0.15</v>
      </c>
    </row>
    <row r="33" spans="1:4">
      <c r="A33" s="8" t="s">
        <v>41</v>
      </c>
      <c r="B33" s="11">
        <v>0.17799999999999999</v>
      </c>
      <c r="C33" s="11">
        <v>0.17699999999999999</v>
      </c>
      <c r="D33" s="18">
        <v>0.188</v>
      </c>
    </row>
    <row r="34" spans="1:4">
      <c r="A34" s="8" t="s">
        <v>42</v>
      </c>
      <c r="B34" s="11">
        <v>0.21</v>
      </c>
      <c r="C34" s="11">
        <v>0.23200000000000001</v>
      </c>
      <c r="D34" s="18">
        <v>0.40100000000000002</v>
      </c>
    </row>
    <row r="35" spans="1:4">
      <c r="A35" s="8" t="s">
        <v>43</v>
      </c>
      <c r="B35" s="11">
        <v>0.42</v>
      </c>
      <c r="C35" s="11">
        <v>0.49399999999999999</v>
      </c>
      <c r="D35" s="18">
        <v>0.61</v>
      </c>
    </row>
    <row r="36" spans="1:4">
      <c r="A36" s="9" t="s">
        <v>11</v>
      </c>
      <c r="B36" s="12">
        <v>0.14099999999999999</v>
      </c>
      <c r="C36" s="12">
        <v>0.14299999999999999</v>
      </c>
      <c r="D36" s="19">
        <v>0.16300000000000001</v>
      </c>
    </row>
    <row r="38" spans="1:4">
      <c r="A38" s="7">
        <v>2024</v>
      </c>
      <c r="B38" s="7"/>
      <c r="C38" s="7"/>
      <c r="D38" s="7"/>
    </row>
    <row r="39" spans="1:4">
      <c r="A39" s="29" t="s">
        <v>44</v>
      </c>
      <c r="B39" s="13" t="s">
        <v>45</v>
      </c>
      <c r="C39" s="31" t="s">
        <v>46</v>
      </c>
      <c r="D39" s="14" t="s">
        <v>47</v>
      </c>
    </row>
    <row r="40" spans="1:4">
      <c r="A40" s="30"/>
      <c r="B40" s="15" t="s">
        <v>48</v>
      </c>
      <c r="C40" s="32"/>
      <c r="D40" s="16" t="s">
        <v>49</v>
      </c>
    </row>
    <row r="41" spans="1:4">
      <c r="A41" s="8" t="s">
        <v>50</v>
      </c>
      <c r="B41" s="11">
        <v>0.129</v>
      </c>
      <c r="C41" s="11">
        <v>0.129</v>
      </c>
      <c r="D41" s="18">
        <v>0.14099999999999999</v>
      </c>
    </row>
    <row r="42" spans="1:4">
      <c r="A42" s="8" t="s">
        <v>51</v>
      </c>
      <c r="B42" s="11">
        <v>0.17</v>
      </c>
      <c r="C42" s="11">
        <v>0.17699999999999999</v>
      </c>
      <c r="D42" s="18">
        <v>0.17399999999999999</v>
      </c>
    </row>
    <row r="43" spans="1:4">
      <c r="A43" s="8" t="s">
        <v>52</v>
      </c>
      <c r="B43" s="11">
        <v>0.19700000000000001</v>
      </c>
      <c r="C43" s="11">
        <v>0.215</v>
      </c>
      <c r="D43" s="18">
        <v>0.36899999999999999</v>
      </c>
    </row>
    <row r="44" spans="1:4">
      <c r="A44" s="8" t="s">
        <v>53</v>
      </c>
      <c r="B44" s="11">
        <v>0.42499999999999999</v>
      </c>
      <c r="C44" s="11">
        <v>0.52200000000000002</v>
      </c>
      <c r="D44" s="18">
        <v>0.57799999999999996</v>
      </c>
    </row>
    <row r="45" spans="1:4">
      <c r="A45" s="9" t="s">
        <v>54</v>
      </c>
      <c r="B45" s="12">
        <v>0.13100000000000001</v>
      </c>
      <c r="C45" s="12">
        <v>0.13100000000000001</v>
      </c>
      <c r="D45" s="19">
        <v>0.14699999999999999</v>
      </c>
    </row>
  </sheetData>
  <mergeCells count="4">
    <mergeCell ref="A30:A31"/>
    <mergeCell ref="C30:C31"/>
    <mergeCell ref="A39:A40"/>
    <mergeCell ref="C39:C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zoomScale="98" workbookViewId="0">
      <selection activeCell="G8" sqref="G8"/>
    </sheetView>
  </sheetViews>
  <sheetFormatPr defaultColWidth="8.77734375" defaultRowHeight="14.4"/>
  <cols>
    <col min="1" max="1" width="29.44140625" customWidth="1"/>
    <col min="2" max="6" width="19.44140625" customWidth="1"/>
    <col min="7" max="7" width="22.44140625" customWidth="1"/>
    <col min="8" max="8" width="18.21875" customWidth="1"/>
  </cols>
  <sheetData>
    <row r="1" spans="1:7" ht="25.8">
      <c r="A1" s="1" t="s">
        <v>25</v>
      </c>
      <c r="B1" s="1"/>
      <c r="C1" s="1"/>
    </row>
    <row r="2" spans="1:7" ht="25.8">
      <c r="A2" s="1" t="s">
        <v>22</v>
      </c>
      <c r="B2" s="1"/>
      <c r="C2" s="1"/>
    </row>
    <row r="4" spans="1:7" s="2" customFormat="1" ht="18.600000000000001" thickBot="1">
      <c r="A4" s="20" t="s">
        <v>19</v>
      </c>
    </row>
    <row r="5" spans="1:7" ht="16.2" thickBot="1">
      <c r="A5" s="26">
        <v>2030</v>
      </c>
    </row>
    <row r="6" spans="1:7" s="3" customFormat="1" ht="18">
      <c r="A6" s="20"/>
      <c r="D6" s="2"/>
      <c r="E6" s="2"/>
      <c r="F6" s="2"/>
      <c r="G6" s="2"/>
    </row>
    <row r="7" spans="1:7" ht="15.6">
      <c r="A7" s="3"/>
      <c r="B7" s="3" t="s">
        <v>55</v>
      </c>
      <c r="C7" s="3" t="s">
        <v>56</v>
      </c>
      <c r="D7" s="3" t="s">
        <v>57</v>
      </c>
      <c r="E7" s="3" t="s">
        <v>58</v>
      </c>
      <c r="F7" s="3" t="s">
        <v>20</v>
      </c>
      <c r="G7" s="6" t="s">
        <v>29</v>
      </c>
    </row>
    <row r="8" spans="1:7" ht="15.6">
      <c r="A8" s="2" t="s">
        <v>59</v>
      </c>
      <c r="B8" s="3"/>
      <c r="C8" s="3"/>
      <c r="D8" s="3"/>
      <c r="E8" s="3"/>
      <c r="F8" s="3"/>
      <c r="G8" s="3"/>
    </row>
    <row r="9" spans="1:7" ht="15.6">
      <c r="A9" s="21" t="s">
        <v>60</v>
      </c>
      <c r="B9" s="25">
        <f>B32</f>
        <v>0.13900000000000001</v>
      </c>
      <c r="C9" s="25">
        <f>B41</f>
        <v>0.129</v>
      </c>
      <c r="D9" s="5">
        <f>(C9/B9)^(1/5)-1</f>
        <v>-1.4821371729573096E-2</v>
      </c>
      <c r="E9" s="4">
        <f>F9-2024</f>
        <v>6</v>
      </c>
      <c r="F9" s="4">
        <f>A5</f>
        <v>2030</v>
      </c>
      <c r="G9" s="22">
        <f>C9*(1+D9)^E9</f>
        <v>0.11794501836725305</v>
      </c>
    </row>
    <row r="10" spans="1:7" ht="15.6">
      <c r="A10" s="21" t="s">
        <v>61</v>
      </c>
      <c r="B10" s="25">
        <f>B33</f>
        <v>0.17799999999999999</v>
      </c>
      <c r="C10" s="25">
        <f>B42</f>
        <v>0.17</v>
      </c>
      <c r="D10" s="5">
        <f t="shared" ref="D10:D27" si="0">(C10/B10)^(1/5)-1</f>
        <v>-9.1548593933766798E-3</v>
      </c>
      <c r="E10" s="4">
        <f t="shared" ref="E10:E13" si="1">F10-2024</f>
        <v>6</v>
      </c>
      <c r="F10" s="4">
        <f>A5</f>
        <v>2030</v>
      </c>
      <c r="G10" s="22">
        <f t="shared" ref="G10:G13" si="2">C10*(1+D10)^E10</f>
        <v>0.16087317170523266</v>
      </c>
    </row>
    <row r="11" spans="1:7" ht="15.6">
      <c r="A11" s="21" t="s">
        <v>62</v>
      </c>
      <c r="B11" s="25">
        <f>B34</f>
        <v>0.21</v>
      </c>
      <c r="C11" s="25">
        <f>B43</f>
        <v>0.19700000000000001</v>
      </c>
      <c r="D11" s="5">
        <f t="shared" si="0"/>
        <v>-1.2699433320404463E-2</v>
      </c>
      <c r="E11" s="4">
        <f t="shared" si="1"/>
        <v>6</v>
      </c>
      <c r="F11" s="4">
        <f>A5</f>
        <v>2030</v>
      </c>
      <c r="G11" s="22">
        <f t="shared" si="2"/>
        <v>0.1824578461536592</v>
      </c>
    </row>
    <row r="12" spans="1:7" ht="15.6">
      <c r="A12" s="21" t="s">
        <v>63</v>
      </c>
      <c r="B12" s="25">
        <f>B35</f>
        <v>0.42</v>
      </c>
      <c r="C12" s="25">
        <f>B44</f>
        <v>0.42499999999999999</v>
      </c>
      <c r="D12" s="5">
        <f t="shared" si="0"/>
        <v>2.3696948284217534E-3</v>
      </c>
      <c r="E12" s="4">
        <f t="shared" si="1"/>
        <v>6</v>
      </c>
      <c r="F12" s="4">
        <f>A5</f>
        <v>2030</v>
      </c>
      <c r="G12" s="22">
        <f t="shared" si="2"/>
        <v>0.43107863363900878</v>
      </c>
    </row>
    <row r="13" spans="1:7" s="3" customFormat="1" ht="15.6">
      <c r="A13" s="21" t="s">
        <v>64</v>
      </c>
      <c r="B13" s="25">
        <f>B36</f>
        <v>0.14099999999999999</v>
      </c>
      <c r="C13" s="25">
        <f>B45</f>
        <v>0.13100000000000001</v>
      </c>
      <c r="D13" s="5">
        <f t="shared" si="0"/>
        <v>-1.4604813236752001E-2</v>
      </c>
      <c r="E13" s="4">
        <f t="shared" si="1"/>
        <v>6</v>
      </c>
      <c r="F13" s="4">
        <f>A5</f>
        <v>2030</v>
      </c>
      <c r="G13" s="22">
        <f t="shared" si="2"/>
        <v>0.11993167943293688</v>
      </c>
    </row>
    <row r="14" spans="1:7" ht="15.6">
      <c r="A14" s="3"/>
      <c r="B14" s="25"/>
      <c r="C14" s="25"/>
      <c r="D14" s="5"/>
      <c r="F14" s="4"/>
      <c r="G14" s="23"/>
    </row>
    <row r="15" spans="1:7" ht="15.6">
      <c r="A15" s="2" t="s">
        <v>65</v>
      </c>
      <c r="B15" s="25"/>
      <c r="C15" s="25"/>
      <c r="D15" s="5"/>
      <c r="E15" s="3"/>
      <c r="F15" s="3"/>
      <c r="G15" s="24"/>
    </row>
    <row r="16" spans="1:7" ht="15.6">
      <c r="A16" s="21" t="s">
        <v>66</v>
      </c>
      <c r="B16" s="25">
        <v>0.13900000000000001</v>
      </c>
      <c r="C16" s="25">
        <v>0.129</v>
      </c>
      <c r="D16" s="5">
        <f t="shared" si="0"/>
        <v>-1.4821371729573096E-2</v>
      </c>
      <c r="E16" s="4">
        <f>F16-2024</f>
        <v>6</v>
      </c>
      <c r="F16" s="4">
        <f>A5</f>
        <v>2030</v>
      </c>
      <c r="G16" s="22">
        <f>C16*(1+D16)^E16</f>
        <v>0.11794501836725305</v>
      </c>
    </row>
    <row r="17" spans="1:7" ht="15.6">
      <c r="A17" s="21" t="s">
        <v>67</v>
      </c>
      <c r="B17" s="25">
        <v>0.17699999999999999</v>
      </c>
      <c r="C17" s="25">
        <v>0.17699999999999999</v>
      </c>
      <c r="D17" s="5">
        <f t="shared" si="0"/>
        <v>0</v>
      </c>
      <c r="E17" s="4">
        <f t="shared" ref="E17:E20" si="3">F17-2024</f>
        <v>6</v>
      </c>
      <c r="F17" s="4">
        <f>A5</f>
        <v>2030</v>
      </c>
      <c r="G17" s="22">
        <f t="shared" ref="G17:G20" si="4">C17*(1+D17)^E17</f>
        <v>0.17699999999999999</v>
      </c>
    </row>
    <row r="18" spans="1:7" ht="15.6">
      <c r="A18" s="21" t="s">
        <v>68</v>
      </c>
      <c r="B18" s="25">
        <v>0.23200000000000001</v>
      </c>
      <c r="C18" s="25">
        <v>0.215</v>
      </c>
      <c r="D18" s="5">
        <f t="shared" si="0"/>
        <v>-1.5104631876548535E-2</v>
      </c>
      <c r="E18" s="4">
        <f t="shared" si="3"/>
        <v>6</v>
      </c>
      <c r="F18" s="4">
        <f>A5</f>
        <v>2030</v>
      </c>
      <c r="G18" s="22">
        <f t="shared" si="4"/>
        <v>0.196236156859942</v>
      </c>
    </row>
    <row r="19" spans="1:7" ht="15.6">
      <c r="A19" s="21" t="s">
        <v>69</v>
      </c>
      <c r="B19" s="25">
        <v>0.49399999999999999</v>
      </c>
      <c r="C19" s="25">
        <v>0.52200000000000002</v>
      </c>
      <c r="D19" s="5">
        <f t="shared" si="0"/>
        <v>1.1087429095837376E-2</v>
      </c>
      <c r="E19" s="4">
        <f t="shared" si="3"/>
        <v>6</v>
      </c>
      <c r="F19" s="4">
        <f>A5</f>
        <v>2030</v>
      </c>
      <c r="G19" s="22">
        <f t="shared" si="4"/>
        <v>0.55770272678087096</v>
      </c>
    </row>
    <row r="20" spans="1:7" s="3" customFormat="1" ht="15.6">
      <c r="A20" s="21" t="s">
        <v>70</v>
      </c>
      <c r="B20" s="25">
        <v>0.14299999999999999</v>
      </c>
      <c r="C20" s="25">
        <v>0.13100000000000001</v>
      </c>
      <c r="D20" s="5">
        <f t="shared" si="0"/>
        <v>-1.7376714230595502E-2</v>
      </c>
      <c r="E20" s="4">
        <f t="shared" si="3"/>
        <v>6</v>
      </c>
      <c r="F20" s="4">
        <f>A5</f>
        <v>2030</v>
      </c>
      <c r="G20" s="22">
        <f t="shared" si="4"/>
        <v>0.11792166578383742</v>
      </c>
    </row>
    <row r="21" spans="1:7" ht="15.6">
      <c r="B21" s="25"/>
      <c r="C21" s="25"/>
      <c r="D21" s="5"/>
      <c r="G21" s="23"/>
    </row>
    <row r="22" spans="1:7" ht="15.6">
      <c r="A22" s="2" t="s">
        <v>71</v>
      </c>
      <c r="B22" s="25"/>
      <c r="C22" s="25"/>
      <c r="D22" s="5"/>
      <c r="E22" s="3"/>
      <c r="F22" s="3"/>
      <c r="G22" s="24"/>
    </row>
    <row r="23" spans="1:7" ht="15.6">
      <c r="A23" s="21" t="s">
        <v>72</v>
      </c>
      <c r="B23" s="25">
        <v>0.15</v>
      </c>
      <c r="C23" s="25">
        <v>0.14099999999999999</v>
      </c>
      <c r="D23" s="5">
        <f t="shared" si="0"/>
        <v>-1.2298824315852941E-2</v>
      </c>
      <c r="E23" s="4">
        <f>F23-2024</f>
        <v>6</v>
      </c>
      <c r="F23" s="4">
        <f>A5</f>
        <v>2030</v>
      </c>
      <c r="G23" s="22">
        <f>C23*(1+D23)^E23</f>
        <v>0.13090991382517683</v>
      </c>
    </row>
    <row r="24" spans="1:7" ht="15.6">
      <c r="A24" s="21" t="s">
        <v>73</v>
      </c>
      <c r="B24" s="25">
        <v>0.188</v>
      </c>
      <c r="C24" s="25">
        <v>0.17399999999999999</v>
      </c>
      <c r="D24" s="5">
        <f t="shared" si="0"/>
        <v>-1.5358174352297249E-2</v>
      </c>
      <c r="E24" s="4">
        <f t="shared" ref="E24:E27" si="5">F24-2024</f>
        <v>6</v>
      </c>
      <c r="F24" s="4">
        <f>A5</f>
        <v>2030</v>
      </c>
      <c r="G24" s="22">
        <f t="shared" ref="G24:G27" si="6">C24*(1+D24)^E24</f>
        <v>0.15856923358143538</v>
      </c>
    </row>
    <row r="25" spans="1:7" ht="15.6">
      <c r="A25" s="21" t="s">
        <v>74</v>
      </c>
      <c r="B25" s="25">
        <v>0.40100000000000002</v>
      </c>
      <c r="C25" s="25">
        <v>0.36899999999999999</v>
      </c>
      <c r="D25" s="5">
        <f t="shared" si="0"/>
        <v>-1.6495392783640761E-2</v>
      </c>
      <c r="E25" s="4">
        <f t="shared" si="5"/>
        <v>6</v>
      </c>
      <c r="F25" s="4">
        <f>A5</f>
        <v>2030</v>
      </c>
      <c r="G25" s="22">
        <f t="shared" si="6"/>
        <v>0.33395254569373245</v>
      </c>
    </row>
    <row r="26" spans="1:7" ht="15.6">
      <c r="A26" s="21" t="s">
        <v>75</v>
      </c>
      <c r="B26" s="25">
        <v>0.61</v>
      </c>
      <c r="C26" s="25">
        <v>0.57799999999999996</v>
      </c>
      <c r="D26" s="5">
        <f t="shared" si="0"/>
        <v>-1.071915369742471E-2</v>
      </c>
      <c r="E26" s="4">
        <f t="shared" si="5"/>
        <v>6</v>
      </c>
      <c r="F26" s="4">
        <f>A5</f>
        <v>2030</v>
      </c>
      <c r="G26" s="22">
        <f t="shared" si="6"/>
        <v>0.54180803648549114</v>
      </c>
    </row>
    <row r="27" spans="1:7" ht="15.6">
      <c r="A27" s="21" t="s">
        <v>76</v>
      </c>
      <c r="B27" s="25">
        <v>0.16300000000000001</v>
      </c>
      <c r="C27" s="25">
        <v>0.14699999999999999</v>
      </c>
      <c r="D27" s="5">
        <f t="shared" si="0"/>
        <v>-2.0451495142357223E-2</v>
      </c>
      <c r="E27" s="4">
        <f t="shared" si="5"/>
        <v>6</v>
      </c>
      <c r="F27" s="4">
        <f>A5</f>
        <v>2030</v>
      </c>
      <c r="G27" s="22">
        <f t="shared" si="6"/>
        <v>0.1298592861439804</v>
      </c>
    </row>
    <row r="29" spans="1:7">
      <c r="A29" s="7">
        <v>2019</v>
      </c>
      <c r="B29" s="7"/>
      <c r="C29" s="7"/>
      <c r="D29" s="7"/>
    </row>
    <row r="30" spans="1:7">
      <c r="A30" s="29" t="s">
        <v>77</v>
      </c>
      <c r="B30" s="13" t="s">
        <v>78</v>
      </c>
      <c r="C30" s="31" t="s">
        <v>79</v>
      </c>
      <c r="D30" s="14" t="s">
        <v>80</v>
      </c>
    </row>
    <row r="31" spans="1:7">
      <c r="A31" s="30"/>
      <c r="B31" s="15" t="s">
        <v>81</v>
      </c>
      <c r="C31" s="32"/>
      <c r="D31" s="16" t="s">
        <v>82</v>
      </c>
    </row>
    <row r="32" spans="1:7">
      <c r="A32" s="8" t="s">
        <v>83</v>
      </c>
      <c r="B32" s="10">
        <v>0.13900000000000001</v>
      </c>
      <c r="C32" s="10">
        <v>0.13900000000000001</v>
      </c>
      <c r="D32" s="17">
        <v>0.15</v>
      </c>
    </row>
    <row r="33" spans="1:4">
      <c r="A33" s="8" t="s">
        <v>84</v>
      </c>
      <c r="B33" s="11">
        <v>0.17799999999999999</v>
      </c>
      <c r="C33" s="11">
        <v>0.17699999999999999</v>
      </c>
      <c r="D33" s="18">
        <v>0.188</v>
      </c>
    </row>
    <row r="34" spans="1:4">
      <c r="A34" s="8" t="s">
        <v>85</v>
      </c>
      <c r="B34" s="11">
        <v>0.21</v>
      </c>
      <c r="C34" s="11">
        <v>0.23200000000000001</v>
      </c>
      <c r="D34" s="18">
        <v>0.40100000000000002</v>
      </c>
    </row>
    <row r="35" spans="1:4">
      <c r="A35" s="8" t="s">
        <v>86</v>
      </c>
      <c r="B35" s="11">
        <v>0.42</v>
      </c>
      <c r="C35" s="11">
        <v>0.49399999999999999</v>
      </c>
      <c r="D35" s="18">
        <v>0.61</v>
      </c>
    </row>
    <row r="36" spans="1:4">
      <c r="A36" s="9" t="s">
        <v>87</v>
      </c>
      <c r="B36" s="12">
        <v>0.14099999999999999</v>
      </c>
      <c r="C36" s="12">
        <v>0.14299999999999999</v>
      </c>
      <c r="D36" s="19">
        <v>0.16300000000000001</v>
      </c>
    </row>
    <row r="38" spans="1:4">
      <c r="A38" s="7">
        <v>2024</v>
      </c>
      <c r="B38" s="7"/>
      <c r="C38" s="7"/>
      <c r="D38" s="7"/>
    </row>
    <row r="39" spans="1:4">
      <c r="A39" s="29" t="s">
        <v>88</v>
      </c>
      <c r="B39" s="13" t="s">
        <v>89</v>
      </c>
      <c r="C39" s="31" t="s">
        <v>90</v>
      </c>
      <c r="D39" s="14" t="s">
        <v>91</v>
      </c>
    </row>
    <row r="40" spans="1:4">
      <c r="A40" s="30"/>
      <c r="B40" s="15" t="s">
        <v>92</v>
      </c>
      <c r="C40" s="32"/>
      <c r="D40" s="16" t="s">
        <v>93</v>
      </c>
    </row>
    <row r="41" spans="1:4">
      <c r="A41" s="8" t="s">
        <v>94</v>
      </c>
      <c r="B41" s="11">
        <v>0.129</v>
      </c>
      <c r="C41" s="11">
        <v>0.129</v>
      </c>
      <c r="D41" s="18">
        <v>0.14099999999999999</v>
      </c>
    </row>
    <row r="42" spans="1:4">
      <c r="A42" s="8" t="s">
        <v>95</v>
      </c>
      <c r="B42" s="11">
        <v>0.17</v>
      </c>
      <c r="C42" s="11">
        <v>0.17699999999999999</v>
      </c>
      <c r="D42" s="18">
        <v>0.17399999999999999</v>
      </c>
    </row>
    <row r="43" spans="1:4">
      <c r="A43" s="8" t="s">
        <v>96</v>
      </c>
      <c r="B43" s="11">
        <v>0.19700000000000001</v>
      </c>
      <c r="C43" s="11">
        <v>0.215</v>
      </c>
      <c r="D43" s="18">
        <v>0.36899999999999999</v>
      </c>
    </row>
    <row r="44" spans="1:4">
      <c r="A44" s="8" t="s">
        <v>97</v>
      </c>
      <c r="B44" s="11">
        <v>0.42499999999999999</v>
      </c>
      <c r="C44" s="11">
        <v>0.52200000000000002</v>
      </c>
      <c r="D44" s="18">
        <v>0.57799999999999996</v>
      </c>
    </row>
    <row r="45" spans="1:4">
      <c r="A45" s="9" t="s">
        <v>98</v>
      </c>
      <c r="B45" s="12">
        <v>0.13100000000000001</v>
      </c>
      <c r="C45" s="12">
        <v>0.13100000000000001</v>
      </c>
      <c r="D45" s="19">
        <v>0.14699999999999999</v>
      </c>
    </row>
  </sheetData>
  <mergeCells count="4">
    <mergeCell ref="A30:A31"/>
    <mergeCell ref="C30:C31"/>
    <mergeCell ref="A39:A40"/>
    <mergeCell ref="C39:C4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00" zoomScale="70" zoomScaleNormal="70" workbookViewId="0">
      <selection activeCell="A105" sqref="A105"/>
    </sheetView>
  </sheetViews>
  <sheetFormatPr defaultColWidth="8.77734375" defaultRowHeight="14.4"/>
  <sheetData/>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35b66c34-d3f7-4b74-a2f5-5e46d77d2b05}" enabled="1" method="Privileged" siteId="{1e586649-7317-42fb-8949-66923d34ba7e}" contentBits="0" removed="0"/>
  <clbl:label id="{da48a9ac-7937-4134-8b13-3620bf967764}" enabled="1" method="Privilege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Instructions</vt:lpstr>
      <vt:lpstr>Emission factors &lt; 2024</vt:lpstr>
      <vt:lpstr>Emission factors &gt; 2024</vt:lpstr>
      <vt:lpstr>Variables and calculation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2026-04-17T12:03:17Z</dcterms:created>
  <dcterms:modified xsi:type="dcterms:W3CDTF">2026-06-26T10:34:25Z</dcterms:modified>
</cp:coreProperties>
</file>