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45" windowWidth="14520" windowHeight="7185" activeTab="0"/>
  </bookViews>
  <sheets>
    <sheet name="Sample ID explanation" sheetId="1" r:id="rId1"/>
    <sheet name="particle size" sheetId="2" r:id="rId2"/>
    <sheet name="hydr cond" sheetId="3" r:id="rId3"/>
    <sheet name="water holding cap - pF" sheetId="4" r:id="rId4"/>
    <sheet name="Lotta Pers HYPE input pF" sheetId="5" r:id="rId5"/>
    <sheet name="Inconsistency" sheetId="6" r:id="rId6"/>
  </sheets>
  <externalReferences>
    <externalReference r:id="rId9"/>
  </externalReferences>
  <definedNames/>
  <calcPr fullCalcOnLoad="1"/>
</workbook>
</file>

<file path=xl/comments1.xml><?xml version="1.0" encoding="utf-8"?>
<comments xmlns="http://schemas.openxmlformats.org/spreadsheetml/2006/main">
  <authors>
    <author>bothun</author>
    <author>Andrea Kraus</author>
  </authors>
  <commentList>
    <comment ref="L1" authorId="0">
      <text>
        <r>
          <rPr>
            <b/>
            <sz val="8"/>
            <rFont val="Tahoma"/>
            <family val="2"/>
          </rPr>
          <t>bothun  (Bosse Thunholm):</t>
        </r>
        <r>
          <rPr>
            <sz val="8"/>
            <rFont val="Tahoma"/>
            <family val="2"/>
          </rPr>
          <t xml:space="preserve">
RT90 2,5 GON W</t>
        </r>
      </text>
    </comment>
    <comment ref="M1" authorId="0">
      <text>
        <r>
          <rPr>
            <b/>
            <sz val="8"/>
            <rFont val="Tahoma"/>
            <family val="2"/>
          </rPr>
          <t>bothun  (Bosse Thunholm):</t>
        </r>
        <r>
          <rPr>
            <sz val="8"/>
            <rFont val="Tahoma"/>
            <family val="2"/>
          </rPr>
          <t xml:space="preserve">
RT90 2,5 GON W</t>
        </r>
      </text>
    </comment>
    <comment ref="N1" authorId="0">
      <text>
        <r>
          <rPr>
            <b/>
            <sz val="8"/>
            <rFont val="Tahoma"/>
            <family val="2"/>
          </rPr>
          <t>bothun  (Bosse Thunholm):</t>
        </r>
        <r>
          <rPr>
            <sz val="8"/>
            <rFont val="Tahoma"/>
            <family val="2"/>
          </rPr>
          <t xml:space="preserve">
SWEREF99</t>
        </r>
      </text>
    </comment>
    <comment ref="O1" authorId="0">
      <text>
        <r>
          <rPr>
            <b/>
            <sz val="8"/>
            <rFont val="Tahoma"/>
            <family val="2"/>
          </rPr>
          <t>bothun  (Bosse Thunholm):</t>
        </r>
        <r>
          <rPr>
            <sz val="8"/>
            <rFont val="Tahoma"/>
            <family val="2"/>
          </rPr>
          <t xml:space="preserve">
SWEREF99</t>
        </r>
      </text>
    </comment>
    <comment ref="L2" authorId="0">
      <text>
        <r>
          <rPr>
            <b/>
            <sz val="8"/>
            <rFont val="Tahoma"/>
            <family val="2"/>
          </rPr>
          <t>bothun  (Bosse Thunholm):</t>
        </r>
        <r>
          <rPr>
            <sz val="8"/>
            <rFont val="Tahoma"/>
            <family val="2"/>
          </rPr>
          <t xml:space="preserve">
RT90 2,5 GON W</t>
        </r>
      </text>
    </comment>
    <comment ref="M2" authorId="0">
      <text>
        <r>
          <rPr>
            <b/>
            <sz val="8"/>
            <rFont val="Tahoma"/>
            <family val="2"/>
          </rPr>
          <t>bothun  (Bosse Thunholm):</t>
        </r>
        <r>
          <rPr>
            <sz val="8"/>
            <rFont val="Tahoma"/>
            <family val="2"/>
          </rPr>
          <t xml:space="preserve">
RT90 2,5 GON W</t>
        </r>
      </text>
    </comment>
    <comment ref="N2" authorId="0">
      <text>
        <r>
          <rPr>
            <b/>
            <sz val="8"/>
            <rFont val="Tahoma"/>
            <family val="2"/>
          </rPr>
          <t>bothun  (Bosse Thunholm):</t>
        </r>
        <r>
          <rPr>
            <sz val="8"/>
            <rFont val="Tahoma"/>
            <family val="2"/>
          </rPr>
          <t xml:space="preserve">
SWEREF99</t>
        </r>
      </text>
    </comment>
    <comment ref="O2" authorId="0">
      <text>
        <r>
          <rPr>
            <b/>
            <sz val="8"/>
            <rFont val="Tahoma"/>
            <family val="2"/>
          </rPr>
          <t>bothun  (Bosse Thunholm):</t>
        </r>
        <r>
          <rPr>
            <sz val="8"/>
            <rFont val="Tahoma"/>
            <family val="2"/>
          </rPr>
          <t xml:space="preserve">
SWEREF99</t>
        </r>
      </text>
    </comment>
    <comment ref="D1" authorId="1">
      <text>
        <r>
          <rPr>
            <sz val="9"/>
            <rFont val="Tahoma"/>
            <family val="2"/>
          </rPr>
          <t xml:space="preserve">
bothun (Bosse Thunholm):
Övre nivå, djupintervall för cyl prov. Vanligtvis 5-cm-cylindrar
level </t>
        </r>
      </text>
    </comment>
    <comment ref="E1" authorId="1">
      <text>
        <r>
          <rPr>
            <sz val="9"/>
            <rFont val="Tahoma"/>
            <family val="2"/>
          </rPr>
          <t xml:space="preserve">
bothun  (Bosse Thunholm):
Undre nivå för djupintervall, vanligtvis 5-cm-cylindrar
</t>
        </r>
      </text>
    </comment>
    <comment ref="D2" authorId="1">
      <text>
        <r>
          <rPr>
            <b/>
            <sz val="9"/>
            <rFont val="Tahoma"/>
            <family val="2"/>
          </rPr>
          <t>Andrea Kraus:</t>
        </r>
        <r>
          <rPr>
            <sz val="9"/>
            <rFont val="Tahoma"/>
            <family val="2"/>
          </rPr>
          <t xml:space="preserve">
Upper level for depth intervall for cylinder samples, Typically 5-cm cylinders
</t>
        </r>
      </text>
    </comment>
    <comment ref="E2" authorId="1">
      <text>
        <r>
          <rPr>
            <b/>
            <sz val="9"/>
            <rFont val="Tahoma"/>
            <family val="2"/>
          </rPr>
          <t>Andrea Kraus:</t>
        </r>
        <r>
          <rPr>
            <sz val="9"/>
            <rFont val="Tahoma"/>
            <family val="2"/>
          </rPr>
          <t xml:space="preserve">
Lower level for depth intervall, Typically 5-cm cylinders
</t>
        </r>
      </text>
    </comment>
    <comment ref="C1" authorId="1">
      <text>
        <r>
          <rPr>
            <b/>
            <sz val="9"/>
            <rFont val="Tahoma"/>
            <family val="2"/>
          </rPr>
          <t>:</t>
        </r>
        <r>
          <rPr>
            <sz val="9"/>
            <rFont val="Tahoma"/>
            <family val="2"/>
          </rPr>
          <t xml:space="preserve">
bothun (Bosse Thunholm):
Löpnummer per profi 8profil_id), kopplat till djup, 1=högst upp</t>
        </r>
      </text>
    </comment>
  </commentList>
</comments>
</file>

<file path=xl/comments2.xml><?xml version="1.0" encoding="utf-8"?>
<comments xmlns="http://schemas.openxmlformats.org/spreadsheetml/2006/main">
  <authors>
    <author>Andrea Kraus</author>
  </authors>
  <commentList>
    <comment ref="C1" authorId="0">
      <text>
        <r>
          <rPr>
            <b/>
            <sz val="9"/>
            <rFont val="Tahoma"/>
            <family val="2"/>
          </rPr>
          <t>bothun:
Löpnummer per profi 8profil_id), kopplat till djup, 1=högst upp</t>
        </r>
        <r>
          <rPr>
            <sz val="9"/>
            <rFont val="Tahoma"/>
            <family val="2"/>
          </rPr>
          <t xml:space="preserve">
</t>
        </r>
      </text>
    </comment>
    <comment ref="D1" authorId="0">
      <text>
        <r>
          <rPr>
            <b/>
            <sz val="9"/>
            <rFont val="Tahoma"/>
            <family val="2"/>
          </rPr>
          <t>bothun:
Övre nivå, djupintervall för cyl prov. Vanligtvis 5-cm-cylindrar
level</t>
        </r>
        <r>
          <rPr>
            <sz val="9"/>
            <rFont val="Tahoma"/>
            <family val="2"/>
          </rPr>
          <t xml:space="preserve">
</t>
        </r>
      </text>
    </comment>
    <comment ref="E1" authorId="0">
      <text>
        <r>
          <rPr>
            <sz val="9"/>
            <rFont val="Tahoma"/>
            <family val="2"/>
          </rPr>
          <t xml:space="preserve">
bothun:
Undre nivå för djupintervall, vanligtvis 5-cm-cylindrar</t>
        </r>
      </text>
    </comment>
  </commentList>
</comments>
</file>

<file path=xl/comments3.xml><?xml version="1.0" encoding="utf-8"?>
<comments xmlns="http://schemas.openxmlformats.org/spreadsheetml/2006/main">
  <authors>
    <author>Andrea Kraus</author>
    <author>Andrea</author>
  </authors>
  <commentList>
    <comment ref="C1" authorId="0">
      <text>
        <r>
          <rPr>
            <sz val="9"/>
            <rFont val="Tahoma"/>
            <family val="2"/>
          </rPr>
          <t xml:space="preserve">
bothun:
Löpnummer per profi 8profil_id), kopplat till djup, 1=högst upp</t>
        </r>
      </text>
    </comment>
    <comment ref="D1" authorId="0">
      <text>
        <r>
          <rPr>
            <b/>
            <sz val="9"/>
            <rFont val="Tahoma"/>
            <family val="2"/>
          </rPr>
          <t>bothun:
Övre nivå, djupintervall för cyl prov. Vanligtvis 5-cm-cylindrar
level</t>
        </r>
        <r>
          <rPr>
            <sz val="9"/>
            <rFont val="Tahoma"/>
            <family val="2"/>
          </rPr>
          <t xml:space="preserve">
</t>
        </r>
      </text>
    </comment>
    <comment ref="E1" authorId="0">
      <text>
        <r>
          <rPr>
            <sz val="9"/>
            <rFont val="Tahoma"/>
            <family val="2"/>
          </rPr>
          <t xml:space="preserve">
bothun:
Undre nivå för djupintervall, vanligtvis 5-cm-cylindrar</t>
        </r>
      </text>
    </comment>
    <comment ref="F1" authorId="1">
      <text>
        <r>
          <rPr>
            <sz val="9"/>
            <rFont val="Tahoma"/>
            <family val="2"/>
          </rPr>
          <t xml:space="preserve">
bothun: Uppmätt efter en timme</t>
        </r>
      </text>
    </comment>
    <comment ref="G1" authorId="1">
      <text>
        <r>
          <rPr>
            <sz val="9"/>
            <rFont val="Tahoma"/>
            <family val="2"/>
          </rPr>
          <t xml:space="preserve">
bothun: Uppmätt efter 24 tim</t>
        </r>
      </text>
    </comment>
  </commentList>
</comments>
</file>

<file path=xl/comments4.xml><?xml version="1.0" encoding="utf-8"?>
<comments xmlns="http://schemas.openxmlformats.org/spreadsheetml/2006/main">
  <authors>
    <author>bothun</author>
    <author>Andrea Kraus</author>
  </authors>
  <commentList>
    <comment ref="O1" authorId="0">
      <text>
        <r>
          <rPr>
            <b/>
            <sz val="8"/>
            <rFont val="Tahoma"/>
            <family val="2"/>
          </rPr>
          <t>bothun:</t>
        </r>
        <r>
          <rPr>
            <sz val="8"/>
            <rFont val="Tahoma"/>
            <family val="2"/>
          </rPr>
          <t xml:space="preserve">
volym iförhållande till totalvolym</t>
        </r>
      </text>
    </comment>
    <comment ref="I2" authorId="1">
      <text>
        <r>
          <rPr>
            <b/>
            <sz val="9"/>
            <rFont val="Tahoma"/>
            <family val="2"/>
          </rPr>
          <t>Andrea Kraus:</t>
        </r>
        <r>
          <rPr>
            <sz val="9"/>
            <rFont val="Tahoma"/>
            <family val="2"/>
          </rPr>
          <t xml:space="preserve">
volume relative to the total volume</t>
        </r>
      </text>
    </comment>
    <comment ref="J2" authorId="1">
      <text>
        <r>
          <rPr>
            <b/>
            <sz val="9"/>
            <rFont val="Tahoma"/>
            <family val="2"/>
          </rPr>
          <t>Andrea Kraus:</t>
        </r>
        <r>
          <rPr>
            <sz val="9"/>
            <rFont val="Tahoma"/>
            <family val="2"/>
          </rPr>
          <t xml:space="preserve">
volume relative to the total volume</t>
        </r>
      </text>
    </comment>
    <comment ref="K2" authorId="1">
      <text>
        <r>
          <rPr>
            <b/>
            <sz val="9"/>
            <rFont val="Tahoma"/>
            <family val="2"/>
          </rPr>
          <t>Andrea Kraus:</t>
        </r>
        <r>
          <rPr>
            <sz val="9"/>
            <rFont val="Tahoma"/>
            <family val="2"/>
          </rPr>
          <t xml:space="preserve">
volume relative to the total volume</t>
        </r>
      </text>
    </comment>
    <comment ref="L2" authorId="1">
      <text>
        <r>
          <rPr>
            <b/>
            <sz val="9"/>
            <rFont val="Tahoma"/>
            <family val="2"/>
          </rPr>
          <t>Andrea Kraus:</t>
        </r>
        <r>
          <rPr>
            <sz val="9"/>
            <rFont val="Tahoma"/>
            <family val="2"/>
          </rPr>
          <t xml:space="preserve">
volume relative to the total volume</t>
        </r>
      </text>
    </comment>
    <comment ref="M2" authorId="1">
      <text>
        <r>
          <rPr>
            <b/>
            <sz val="9"/>
            <rFont val="Tahoma"/>
            <family val="2"/>
          </rPr>
          <t>Andrea Kraus:</t>
        </r>
        <r>
          <rPr>
            <sz val="9"/>
            <rFont val="Tahoma"/>
            <family val="2"/>
          </rPr>
          <t xml:space="preserve">
volume relative to the total volume</t>
        </r>
      </text>
    </comment>
    <comment ref="N2" authorId="1">
      <text>
        <r>
          <rPr>
            <b/>
            <sz val="9"/>
            <rFont val="Tahoma"/>
            <family val="2"/>
          </rPr>
          <t>Andrea Kraus:</t>
        </r>
        <r>
          <rPr>
            <sz val="9"/>
            <rFont val="Tahoma"/>
            <family val="2"/>
          </rPr>
          <t xml:space="preserve">
volume relative to the total volume</t>
        </r>
      </text>
    </comment>
    <comment ref="H2" authorId="1">
      <text>
        <r>
          <rPr>
            <b/>
            <sz val="9"/>
            <rFont val="Tahoma"/>
            <family val="2"/>
          </rPr>
          <t>Andrea Kraus:</t>
        </r>
        <r>
          <rPr>
            <sz val="9"/>
            <rFont val="Tahoma"/>
            <family val="2"/>
          </rPr>
          <t xml:space="preserve">
volume relative to the total volume</t>
        </r>
      </text>
    </comment>
    <comment ref="G2" authorId="1">
      <text>
        <r>
          <rPr>
            <b/>
            <sz val="9"/>
            <rFont val="Tahoma"/>
            <family val="2"/>
          </rPr>
          <t>Andrea Kraus:</t>
        </r>
        <r>
          <rPr>
            <sz val="9"/>
            <rFont val="Tahoma"/>
            <family val="2"/>
          </rPr>
          <t xml:space="preserve">
volume relative to the total volume</t>
        </r>
      </text>
    </comment>
    <comment ref="O2" authorId="1">
      <text>
        <r>
          <rPr>
            <b/>
            <sz val="9"/>
            <rFont val="Tahoma"/>
            <family val="2"/>
          </rPr>
          <t>Andrea Kraus:</t>
        </r>
        <r>
          <rPr>
            <sz val="9"/>
            <rFont val="Tahoma"/>
            <family val="2"/>
          </rPr>
          <t xml:space="preserve">
volume relative to the total volume</t>
        </r>
      </text>
    </comment>
    <comment ref="N1" authorId="1">
      <text>
        <r>
          <rPr>
            <sz val="9"/>
            <rFont val="Tahoma"/>
            <family val="2"/>
          </rPr>
          <t xml:space="preserve">
bothun:
volym iförhållande till totalvolym</t>
        </r>
      </text>
    </comment>
    <comment ref="M1" authorId="1">
      <text>
        <r>
          <rPr>
            <sz val="9"/>
            <rFont val="Tahoma"/>
            <family val="2"/>
          </rPr>
          <t xml:space="preserve">
bothun:
volym iförhållande till totalvolym</t>
        </r>
      </text>
    </comment>
    <comment ref="L1" authorId="1">
      <text>
        <r>
          <rPr>
            <sz val="9"/>
            <rFont val="Tahoma"/>
            <family val="2"/>
          </rPr>
          <t xml:space="preserve">
bothun:
volym iförhållande till totalvolym</t>
        </r>
      </text>
    </comment>
    <comment ref="K1" authorId="1">
      <text>
        <r>
          <rPr>
            <sz val="9"/>
            <rFont val="Tahoma"/>
            <family val="2"/>
          </rPr>
          <t xml:space="preserve">
bothun:
volym iförhållande till totalvolym</t>
        </r>
      </text>
    </comment>
    <comment ref="J1" authorId="1">
      <text>
        <r>
          <rPr>
            <sz val="9"/>
            <rFont val="Tahoma"/>
            <family val="2"/>
          </rPr>
          <t xml:space="preserve">
bothun:
volym iförhållande till totalvolym</t>
        </r>
      </text>
    </comment>
    <comment ref="I1" authorId="1">
      <text>
        <r>
          <rPr>
            <sz val="9"/>
            <rFont val="Tahoma"/>
            <family val="2"/>
          </rPr>
          <t xml:space="preserve">
bothun:
volym iförhållande till totalvolym</t>
        </r>
      </text>
    </comment>
    <comment ref="G1" authorId="1">
      <text>
        <r>
          <rPr>
            <sz val="9"/>
            <rFont val="Tahoma"/>
            <family val="2"/>
          </rPr>
          <t xml:space="preserve">
bothun:
volym iförhållande till totalvolym</t>
        </r>
      </text>
    </comment>
    <comment ref="H1" authorId="1">
      <text>
        <r>
          <rPr>
            <sz val="9"/>
            <rFont val="Tahoma"/>
            <family val="2"/>
          </rPr>
          <t xml:space="preserve">
bothun:
volym iförhållande till totalvolym</t>
        </r>
      </text>
    </comment>
    <comment ref="D1" authorId="1">
      <text>
        <r>
          <rPr>
            <sz val="9"/>
            <rFont val="Tahoma"/>
            <family val="2"/>
          </rPr>
          <t xml:space="preserve">
bothun:
lnr per lnr-profil, dvs om fler prover/mätningars utförts på samma nivå</t>
        </r>
      </text>
    </comment>
    <comment ref="C1" authorId="1">
      <text>
        <r>
          <rPr>
            <sz val="9"/>
            <rFont val="Tahoma"/>
            <family val="2"/>
          </rPr>
          <t>bothun:
Löpnummer per profi 8profil_id), kopplat till djup, 1=högst upp</t>
        </r>
      </text>
    </comment>
    <comment ref="R1" authorId="1">
      <text>
        <r>
          <rPr>
            <sz val="9"/>
            <rFont val="Tahoma"/>
            <family val="2"/>
          </rPr>
          <t xml:space="preserve">
bothun:
vikt av vatten dividerat med vikten av torrsubstans</t>
        </r>
      </text>
    </comment>
    <comment ref="E1" authorId="1">
      <text>
        <r>
          <rPr>
            <b/>
            <sz val="9"/>
            <rFont val="Tahoma"/>
            <family val="2"/>
          </rPr>
          <t>bothun:
Övre nivå, djupintervall för cyl prov. Vanligtvis 5-cm-cylindrar
level</t>
        </r>
        <r>
          <rPr>
            <sz val="9"/>
            <rFont val="Tahoma"/>
            <family val="2"/>
          </rPr>
          <t xml:space="preserve">
</t>
        </r>
      </text>
    </comment>
    <comment ref="F1" authorId="1">
      <text>
        <r>
          <rPr>
            <b/>
            <sz val="9"/>
            <rFont val="Tahoma"/>
            <family val="2"/>
          </rPr>
          <t>bothun:
Undre nivå för djupintervall, vanligtvis 5-cm-cylindrar</t>
        </r>
        <r>
          <rPr>
            <sz val="9"/>
            <rFont val="Tahoma"/>
            <family val="2"/>
          </rPr>
          <t xml:space="preserve">
</t>
        </r>
      </text>
    </comment>
  </commentList>
</comments>
</file>

<file path=xl/comments5.xml><?xml version="1.0" encoding="utf-8"?>
<comments xmlns="http://schemas.openxmlformats.org/spreadsheetml/2006/main">
  <authors>
    <author>Andrea Kraus</author>
  </authors>
  <commentList>
    <comment ref="C79" authorId="0">
      <text>
        <r>
          <rPr>
            <b/>
            <sz val="9"/>
            <rFont val="Tahoma"/>
            <family val="2"/>
          </rPr>
          <t>Andrea Kraus:</t>
        </r>
        <r>
          <rPr>
            <sz val="9"/>
            <rFont val="Tahoma"/>
            <family val="2"/>
          </rPr>
          <t xml:space="preserve">
used for Hype model input: water not available for evapotranspiration (WCWP 1)</t>
        </r>
      </text>
    </comment>
    <comment ref="D79" authorId="0">
      <text>
        <r>
          <rPr>
            <b/>
            <sz val="9"/>
            <rFont val="Tahoma"/>
            <family val="2"/>
          </rPr>
          <t>Andrea Kraus:</t>
        </r>
        <r>
          <rPr>
            <sz val="9"/>
            <rFont val="Tahoma"/>
            <family val="2"/>
          </rPr>
          <t xml:space="preserve">
used for Hype model input: water not available for evapotranspiration (WCWP 1)</t>
        </r>
      </text>
    </comment>
    <comment ref="E79" authorId="0">
      <text>
        <r>
          <rPr>
            <b/>
            <sz val="9"/>
            <rFont val="Tahoma"/>
            <family val="2"/>
          </rPr>
          <t>Andrea Kraus:</t>
        </r>
        <r>
          <rPr>
            <sz val="9"/>
            <rFont val="Tahoma"/>
            <family val="2"/>
          </rPr>
          <t xml:space="preserve">
used for Hype model input: water not available for evapotranspiration (WCWP 1)</t>
        </r>
      </text>
    </comment>
  </commentList>
</comments>
</file>

<file path=xl/sharedStrings.xml><?xml version="1.0" encoding="utf-8"?>
<sst xmlns="http://schemas.openxmlformats.org/spreadsheetml/2006/main" count="500" uniqueCount="158">
  <si>
    <t>IM-område</t>
  </si>
  <si>
    <t>Profil-ID</t>
  </si>
  <si>
    <t>lnr-profil</t>
  </si>
  <si>
    <t>Nivå-över(cm)</t>
  </si>
  <si>
    <t>Nivå-under(cm)</t>
  </si>
  <si>
    <t>Horisont</t>
  </si>
  <si>
    <t>Aneboda</t>
  </si>
  <si>
    <t>E</t>
  </si>
  <si>
    <t>B</t>
  </si>
  <si>
    <t>B/C</t>
  </si>
  <si>
    <t>C</t>
  </si>
  <si>
    <t>Nivå-över</t>
  </si>
  <si>
    <t>Nivå-under</t>
  </si>
  <si>
    <t>ler</t>
  </si>
  <si>
    <t>fmj</t>
  </si>
  <si>
    <t>gmj</t>
  </si>
  <si>
    <t>fmo</t>
  </si>
  <si>
    <t>gmo</t>
  </si>
  <si>
    <t>ms</t>
  </si>
  <si>
    <t>gs</t>
  </si>
  <si>
    <t>grus</t>
  </si>
  <si>
    <t>glf</t>
  </si>
  <si>
    <t>vgr</t>
  </si>
  <si>
    <t>k-1tim(cm/h)</t>
  </si>
  <si>
    <t>k-24tim(cm/h)</t>
  </si>
  <si>
    <t>v_halt(provt)</t>
  </si>
  <si>
    <t>spec vikt</t>
  </si>
  <si>
    <t>torr skrymdens</t>
  </si>
  <si>
    <t>vissngräns</t>
  </si>
  <si>
    <t>ANEBODA</t>
  </si>
  <si>
    <t>n</t>
  </si>
  <si>
    <t>E hor</t>
  </si>
  <si>
    <t>B hor</t>
  </si>
  <si>
    <t>lnr-nivå</t>
  </si>
  <si>
    <t>Material-volym(%)</t>
  </si>
  <si>
    <t>Porvolym(%)</t>
  </si>
  <si>
    <t>Aneb</t>
  </si>
  <si>
    <t>Kind</t>
  </si>
  <si>
    <t>profil-id</t>
  </si>
  <si>
    <t>skikttjocklek(cm)</t>
  </si>
  <si>
    <t>medelniv(cm)</t>
  </si>
  <si>
    <t>Kindla</t>
  </si>
  <si>
    <t>Charlotta Pers (SMHI):</t>
  </si>
  <si>
    <t>Horizon</t>
  </si>
  <si>
    <t>Porvolymer/Pore volume (%)</t>
  </si>
  <si>
    <t>Pore volume (%)</t>
  </si>
  <si>
    <t>IM-area</t>
  </si>
  <si>
    <t>Mår (upper humic layer)</t>
  </si>
  <si>
    <t>Torv höghum (peat high humus)</t>
  </si>
  <si>
    <t>Minerogent gråsvart sumpjord (mineral greyblack swamp soil)</t>
  </si>
  <si>
    <t>Mår/Torv (upper humic layer/peat)</t>
  </si>
  <si>
    <t>Högst upp (highest up)</t>
  </si>
  <si>
    <t>Mellan (middle)</t>
  </si>
  <si>
    <t>*</t>
  </si>
  <si>
    <t>missing data, no specific level for C-horizon found</t>
  </si>
  <si>
    <t>Lägst (lowest)</t>
  </si>
  <si>
    <t>ler (%)</t>
  </si>
  <si>
    <t>fmj/finmjäla (%)</t>
  </si>
  <si>
    <t>gmj/grovmjäla (%)</t>
  </si>
  <si>
    <t>fmo/finmo (%)</t>
  </si>
  <si>
    <t>gmo/grovmo (%)</t>
  </si>
  <si>
    <t>ms/mellansand (%)</t>
  </si>
  <si>
    <t>gs/grovsand (%)</t>
  </si>
  <si>
    <t>grus (%)</t>
  </si>
  <si>
    <t>vgr/vissningsgräns (%)</t>
  </si>
  <si>
    <t>Clay and gyttja (&lt; 0,002 mm), %</t>
  </si>
  <si>
    <t>coarse silt (0,006-0,02 mm), %</t>
  </si>
  <si>
    <t>coarse sand (0,6 - 2 mm), %</t>
  </si>
  <si>
    <t>gravel (2 - 20 mm), %</t>
  </si>
  <si>
    <t>k - 24 hours (cm/h)</t>
  </si>
  <si>
    <t>k- 1 hour (cm/h)</t>
  </si>
  <si>
    <t>Material volume (%)</t>
  </si>
  <si>
    <t>P-0.05(vol-%)</t>
  </si>
  <si>
    <t>P-0.2(vol-%)</t>
  </si>
  <si>
    <t>P-0.5(vol-%)</t>
  </si>
  <si>
    <t>P-1(vol-%)</t>
  </si>
  <si>
    <t>P-2(vol-%)</t>
  </si>
  <si>
    <t>P-6(vol-%)</t>
  </si>
  <si>
    <t>average level (cm)</t>
  </si>
  <si>
    <t>Layer thickness (cm)</t>
  </si>
  <si>
    <t>spec vikt (kg/dm3)</t>
  </si>
  <si>
    <t>torr skrymdensitet (kg/dm3)</t>
  </si>
  <si>
    <t>bulk density (kg/dm3)</t>
  </si>
  <si>
    <t>vissngräns  (vikts-%)</t>
  </si>
  <si>
    <t>Wilting point (percent by weight)</t>
  </si>
  <si>
    <t>urlakn/leached</t>
  </si>
  <si>
    <t>minerogent/mineral</t>
  </si>
  <si>
    <t>medel/mean</t>
  </si>
  <si>
    <t>cv/coeficient of variation %</t>
  </si>
  <si>
    <t>X</t>
  </si>
  <si>
    <t>Y</t>
  </si>
  <si>
    <t>N</t>
  </si>
  <si>
    <t>Anmarkning</t>
  </si>
  <si>
    <t>Explanation</t>
  </si>
  <si>
    <t>vattenhalt(provt) (vol-%)</t>
  </si>
  <si>
    <t>Wilting point (weight-%)</t>
  </si>
  <si>
    <t>torv(hög-hum)/peat (high-humus)</t>
  </si>
  <si>
    <t>Närmast bäcken (några få m)/ Closest to the stream (a few m)</t>
  </si>
  <si>
    <t>wilting point (%)</t>
  </si>
  <si>
    <t>medianer för olika skikt/median for different layer</t>
  </si>
  <si>
    <t>skikt1/layer1 (0-8cm)</t>
  </si>
  <si>
    <t>skikt2/layer2 (8-58cm)</t>
  </si>
  <si>
    <t>skikt3/layer3 (&gt;70cm)</t>
  </si>
  <si>
    <t>Aneboda torv/peat</t>
  </si>
  <si>
    <t>Same data as tab 'water holding capacity - pF' just differntly organized</t>
  </si>
  <si>
    <t>"middle sand fraction" (0,2 - 0,6 mm), %</t>
  </si>
  <si>
    <t>mean</t>
  </si>
  <si>
    <t xml:space="preserve"> </t>
  </si>
  <si>
    <t>loss of ignition, %</t>
  </si>
  <si>
    <t>fraction of soillayer 1 where water is not available for evapotranspiration or runoff</t>
  </si>
  <si>
    <t xml:space="preserve">Parameter </t>
  </si>
  <si>
    <t>Model abbreviation</t>
  </si>
  <si>
    <t>WCWP1</t>
  </si>
  <si>
    <t>fraction of soillayer 2 where water is not available for evapotranspiration or runoff</t>
  </si>
  <si>
    <t>WCWP2</t>
  </si>
  <si>
    <t>fraction of soillayer 3 where water is not available for evapotranspiration or runoff</t>
  </si>
  <si>
    <t>WCWP3</t>
  </si>
  <si>
    <t>fraction of soillayer 1 where water is available for runoff</t>
  </si>
  <si>
    <t>fraction of soillayer 2 where water is available for runoff</t>
  </si>
  <si>
    <t>fraction of soillayer 3 where water is available for runoff</t>
  </si>
  <si>
    <t>WCEP1</t>
  </si>
  <si>
    <t>WCEP2</t>
  </si>
  <si>
    <t>WCEP3</t>
  </si>
  <si>
    <t>fraction of soillayer 1 where water is available for evapotranspiration but not for runoff</t>
  </si>
  <si>
    <t>WCFC1</t>
  </si>
  <si>
    <t>fraction of soillayer 2 where water is available for evapotranspiration but not for runoff</t>
  </si>
  <si>
    <t>WCFC2</t>
  </si>
  <si>
    <t>fraction of soillayer 3 where water is available for evapotranspiration but not for runoff</t>
  </si>
  <si>
    <t>WCFC3</t>
  </si>
  <si>
    <r>
      <t xml:space="preserve">Following Hype model input data- </t>
    </r>
    <r>
      <rPr>
        <b/>
        <sz val="9"/>
        <rFont val="Geneva"/>
        <family val="2"/>
      </rPr>
      <t>if not calibrated</t>
    </r>
    <r>
      <rPr>
        <sz val="9"/>
        <rFont val="Geneva"/>
        <family val="2"/>
      </rPr>
      <t xml:space="preserve"> - were calculated:</t>
    </r>
  </si>
  <si>
    <t>torv/peat</t>
  </si>
  <si>
    <t>E horizon</t>
  </si>
  <si>
    <t>Vissningsgränser/wilting point ( % - calculation of WCWP)</t>
  </si>
  <si>
    <t>Kindla (torv/peat): WCEP=pore volume-WCWP-20=27,44 % ~0,27 (20 % or 0,2 assumed as WCFC, WCFC was modelled afterwards, but was keept in the calculation as 0,2). The other values for WCEP for Kindla were calibrated or estimated differently. WCFC as model input was calibrated</t>
  </si>
  <si>
    <t>see also MODEL INPUT DATA - Tab "detailed HYPE info"  for more information on the other sites</t>
  </si>
  <si>
    <t>Aneboda, Kindla: WCWP calculated with information in this tab</t>
  </si>
  <si>
    <t>Aneboda: WCEP and WCFC were derived from Bengtsson (19997) - for more information see file MODEL INPUT DATA</t>
  </si>
  <si>
    <t xml:space="preserve">P-0,05 (vol-%), Pressure (P) in meter of water </t>
  </si>
  <si>
    <t xml:space="preserve">P-0,2 (vol-%), Pressure (P) in meter of water </t>
  </si>
  <si>
    <t xml:space="preserve">P-0,5 (vol-%), Pressure (P) in meter of water </t>
  </si>
  <si>
    <t xml:space="preserve">P-1 (vol-%), Pressure (P) in meter of water </t>
  </si>
  <si>
    <t xml:space="preserve">P-2 (vol-%), Pressure (P) in meter of water </t>
  </si>
  <si>
    <t xml:space="preserve">P-6 (vol-%), Pressure (P) in meter of water </t>
  </si>
  <si>
    <t>LNR by LNR profile, ie if more tests / measurements performed at the same level</t>
  </si>
  <si>
    <t xml:space="preserve">Beskrivning </t>
  </si>
  <si>
    <t>Description of site</t>
  </si>
  <si>
    <t>Level - above (cm)</t>
  </si>
  <si>
    <t>Level beneath (cm)</t>
  </si>
  <si>
    <t>water content (volume -%)</t>
  </si>
  <si>
    <t>Fine sand, fine fraction (0,02 - 0,06 mm), %</t>
  </si>
  <si>
    <t>Fine sand, coarse fraction (0,06-0,2 mm), %</t>
  </si>
  <si>
    <t>glf/glöningsförlust (%)</t>
  </si>
  <si>
    <t>specific gravity (kg/dm3)</t>
  </si>
  <si>
    <t>lnr-profil (lnr=löpnumer)</t>
  </si>
  <si>
    <t>serial number =Consecutive number for a profile,  numbers in relation to depth - 1= highest up</t>
  </si>
  <si>
    <t>Attention!!</t>
  </si>
  <si>
    <t>fine silt (0,002-0,006 mm), %</t>
  </si>
  <si>
    <t>sample date for this file is missing!!!</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</si>
</sst>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quot; kr&quot;;\-#,##0&quot; kr&quot;"/>
    <numFmt numFmtId="173" formatCode="#,##0&quot; kr&quot;;[Red]\-#,##0&quot; kr&quot;"/>
    <numFmt numFmtId="174" formatCode="#,##0.00&quot; kr&quot;;\-#,##0.00&quot; kr&quot;"/>
    <numFmt numFmtId="175" formatCode="#,##0.00&quot; kr&quot;;[Red]\-#,##0.00&quot; kr&quot;"/>
    <numFmt numFmtId="176" formatCode="_-* #,##0&quot; kr&quot;_-;\-* #,##0&quot; kr&quot;_-;_-* &quot;-&quot;&quot; kr&quot;_-;_-@_-"/>
    <numFmt numFmtId="177" formatCode="_-* #,##0_ _k_r_-;\-* #,##0_ _k_r_-;_-* &quot;-&quot;_ _k_r_-;_-@_-"/>
    <numFmt numFmtId="178" formatCode="_-* #,##0.00&quot; kr&quot;_-;\-* #,##0.00&quot; kr&quot;_-;_-* &quot;-&quot;??&quot; kr&quot;_-;_-@_-"/>
    <numFmt numFmtId="179" formatCode="_-* #,##0.00_ _k_r_-;\-* #,##0.00_ _k_r_-;_-* &quot;-&quot;??_ _k_r_-;_-@_-"/>
    <numFmt numFmtId="180" formatCode="0.0000"/>
    <numFmt numFmtId="181" formatCode="0.000"/>
    <numFmt numFmtId="182" formatCode="0.000000"/>
    <numFmt numFmtId="183" formatCode="0.00000"/>
    <numFmt numFmtId="184" formatCode="0.00000000"/>
    <numFmt numFmtId="185" formatCode="0.00000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quot;Ja&quot;;&quot;Ja&quot;;&quot;Nein&quot;"/>
    <numFmt numFmtId="192" formatCode="&quot;Wahr&quot;;&quot;Wahr&quot;;&quot;Falsch&quot;"/>
    <numFmt numFmtId="193" formatCode="&quot;Ein&quot;;&quot;Ein&quot;;&quot;Aus&quot;"/>
  </numFmts>
  <fonts count="48">
    <font>
      <sz val="9"/>
      <name val="Geneva"/>
      <family val="0"/>
    </font>
    <font>
      <b/>
      <sz val="9"/>
      <name val="Geneva"/>
      <family val="0"/>
    </font>
    <font>
      <i/>
      <sz val="9"/>
      <name val="Geneva"/>
      <family val="0"/>
    </font>
    <font>
      <b/>
      <i/>
      <sz val="9"/>
      <name val="Geneva"/>
      <family val="0"/>
    </font>
    <font>
      <b/>
      <sz val="10"/>
      <name val="Arial"/>
      <family val="2"/>
    </font>
    <font>
      <b/>
      <sz val="9"/>
      <name val="Tahoma"/>
      <family val="2"/>
    </font>
    <font>
      <sz val="9"/>
      <name val="Tahoma"/>
      <family val="2"/>
    </font>
    <font>
      <sz val="10"/>
      <name val="Arial"/>
      <family val="2"/>
    </font>
    <font>
      <sz val="8"/>
      <name val="Tahoma"/>
      <family val="2"/>
    </font>
    <font>
      <b/>
      <sz val="8"/>
      <name val="Tahoma"/>
      <family val="2"/>
    </font>
    <font>
      <u val="single"/>
      <sz val="9"/>
      <name val="Geneva"/>
      <family val="2"/>
    </font>
    <font>
      <sz val="12"/>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8"/>
      <name val="Genev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Genev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00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3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70">
    <xf numFmtId="0" fontId="0" fillId="0" borderId="0" xfId="0" applyAlignment="1">
      <alignment/>
    </xf>
    <xf numFmtId="0" fontId="0" fillId="0" borderId="10" xfId="0" applyBorder="1" applyAlignment="1">
      <alignment horizontal="right"/>
    </xf>
    <xf numFmtId="1" fontId="0" fillId="0" borderId="10" xfId="0" applyNumberFormat="1" applyBorder="1" applyAlignment="1">
      <alignment/>
    </xf>
    <xf numFmtId="1" fontId="0" fillId="0" borderId="11" xfId="0" applyNumberFormat="1" applyBorder="1" applyAlignment="1">
      <alignment/>
    </xf>
    <xf numFmtId="0" fontId="0" fillId="0" borderId="12" xfId="0" applyBorder="1" applyAlignment="1">
      <alignment/>
    </xf>
    <xf numFmtId="0" fontId="0" fillId="0" borderId="0" xfId="0" applyBorder="1" applyAlignment="1">
      <alignment horizontal="right"/>
    </xf>
    <xf numFmtId="186" fontId="0" fillId="0" borderId="0" xfId="0" applyNumberFormat="1" applyBorder="1" applyAlignment="1">
      <alignment/>
    </xf>
    <xf numFmtId="186" fontId="0" fillId="0" borderId="13" xfId="0" applyNumberFormat="1" applyBorder="1" applyAlignment="1">
      <alignment/>
    </xf>
    <xf numFmtId="0" fontId="0" fillId="0" borderId="0" xfId="0" applyBorder="1" applyAlignment="1">
      <alignment/>
    </xf>
    <xf numFmtId="0" fontId="0" fillId="0" borderId="13" xfId="0" applyBorder="1" applyAlignment="1">
      <alignment/>
    </xf>
    <xf numFmtId="1" fontId="0" fillId="0" borderId="0" xfId="0" applyNumberFormat="1" applyBorder="1" applyAlignment="1">
      <alignment/>
    </xf>
    <xf numFmtId="1" fontId="0" fillId="0" borderId="13" xfId="0" applyNumberFormat="1" applyBorder="1" applyAlignment="1">
      <alignment/>
    </xf>
    <xf numFmtId="0" fontId="0" fillId="0" borderId="14" xfId="0" applyBorder="1" applyAlignment="1">
      <alignment/>
    </xf>
    <xf numFmtId="186" fontId="0" fillId="0" borderId="15" xfId="0" applyNumberFormat="1" applyBorder="1" applyAlignment="1">
      <alignment/>
    </xf>
    <xf numFmtId="186" fontId="0" fillId="0" borderId="16" xfId="0" applyNumberFormat="1" applyBorder="1" applyAlignment="1">
      <alignment/>
    </xf>
    <xf numFmtId="2" fontId="0" fillId="0" borderId="0" xfId="0" applyNumberFormat="1" applyBorder="1" applyAlignment="1">
      <alignment/>
    </xf>
    <xf numFmtId="2" fontId="0" fillId="0" borderId="13" xfId="0" applyNumberFormat="1" applyBorder="1" applyAlignment="1">
      <alignment/>
    </xf>
    <xf numFmtId="0" fontId="0" fillId="0" borderId="17" xfId="0" applyBorder="1" applyAlignment="1">
      <alignment/>
    </xf>
    <xf numFmtId="0" fontId="1" fillId="0" borderId="17" xfId="0" applyFont="1" applyBorder="1" applyAlignment="1">
      <alignment/>
    </xf>
    <xf numFmtId="0" fontId="1" fillId="0" borderId="0" xfId="0" applyFont="1" applyAlignment="1">
      <alignment/>
    </xf>
    <xf numFmtId="49" fontId="0" fillId="0" borderId="0" xfId="0" applyNumberFormat="1" applyAlignment="1">
      <alignment horizontal="right"/>
    </xf>
    <xf numFmtId="0" fontId="1" fillId="0" borderId="0" xfId="0" applyFont="1" applyAlignment="1">
      <alignment wrapText="1"/>
    </xf>
    <xf numFmtId="0" fontId="0" fillId="0" borderId="0" xfId="0" applyFont="1" applyAlignment="1">
      <alignment/>
    </xf>
    <xf numFmtId="0" fontId="4" fillId="0" borderId="0" xfId="0" applyFont="1" applyAlignment="1">
      <alignment/>
    </xf>
    <xf numFmtId="0" fontId="0" fillId="0" borderId="0" xfId="0" applyFill="1" applyAlignment="1">
      <alignment/>
    </xf>
    <xf numFmtId="0" fontId="0" fillId="0" borderId="17" xfId="0" applyFont="1" applyBorder="1" applyAlignment="1">
      <alignment/>
    </xf>
    <xf numFmtId="0" fontId="1" fillId="0" borderId="17" xfId="0" applyFont="1" applyBorder="1" applyAlignment="1">
      <alignment wrapText="1"/>
    </xf>
    <xf numFmtId="186" fontId="0" fillId="0" borderId="17" xfId="0" applyNumberFormat="1" applyBorder="1" applyAlignment="1">
      <alignment/>
    </xf>
    <xf numFmtId="0" fontId="1" fillId="0" borderId="0" xfId="0" applyFont="1" applyFill="1" applyAlignment="1">
      <alignment/>
    </xf>
    <xf numFmtId="49" fontId="0" fillId="0" borderId="0" xfId="0" applyNumberFormat="1" applyFill="1" applyAlignment="1">
      <alignment horizontal="right"/>
    </xf>
    <xf numFmtId="0" fontId="0" fillId="0" borderId="0" xfId="0" applyNumberFormat="1" applyFill="1" applyAlignment="1">
      <alignment horizontal="right"/>
    </xf>
    <xf numFmtId="0" fontId="0" fillId="0" borderId="17" xfId="0" applyFill="1" applyBorder="1" applyAlignment="1">
      <alignment/>
    </xf>
    <xf numFmtId="0" fontId="2" fillId="0" borderId="0" xfId="0" applyFont="1" applyFill="1" applyAlignment="1">
      <alignment/>
    </xf>
    <xf numFmtId="0" fontId="0" fillId="0"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1" fillId="0" borderId="17"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ont="1" applyFill="1" applyAlignment="1">
      <alignment/>
    </xf>
    <xf numFmtId="0" fontId="7" fillId="0" borderId="0" xfId="50">
      <alignment/>
      <protection/>
    </xf>
    <xf numFmtId="0" fontId="0" fillId="0" borderId="0" xfId="0" applyAlignment="1">
      <alignment wrapText="1"/>
    </xf>
    <xf numFmtId="0" fontId="7" fillId="0" borderId="17" xfId="48" applyFill="1" applyBorder="1">
      <alignment/>
      <protection/>
    </xf>
    <xf numFmtId="0" fontId="0" fillId="0" borderId="21" xfId="0" applyFill="1" applyBorder="1" applyAlignment="1">
      <alignment/>
    </xf>
    <xf numFmtId="0" fontId="1" fillId="0" borderId="17" xfId="0" applyFont="1" applyFill="1" applyBorder="1" applyAlignment="1">
      <alignment/>
    </xf>
    <xf numFmtId="0" fontId="1" fillId="0" borderId="17" xfId="0" applyFont="1" applyFill="1" applyBorder="1" applyAlignment="1">
      <alignment wrapText="1"/>
    </xf>
    <xf numFmtId="0" fontId="0" fillId="0" borderId="0" xfId="0" applyFont="1" applyBorder="1" applyAlignment="1">
      <alignment horizontal="right"/>
    </xf>
    <xf numFmtId="0" fontId="0" fillId="0" borderId="22" xfId="0" applyBorder="1" applyAlignment="1">
      <alignment/>
    </xf>
    <xf numFmtId="0" fontId="1" fillId="0" borderId="15" xfId="0" applyFont="1" applyBorder="1" applyAlignment="1">
      <alignment/>
    </xf>
    <xf numFmtId="0" fontId="0" fillId="0" borderId="18" xfId="0" applyFill="1" applyBorder="1" applyAlignment="1">
      <alignment/>
    </xf>
    <xf numFmtId="0" fontId="0" fillId="0" borderId="0" xfId="0" applyFont="1" applyAlignment="1">
      <alignment/>
    </xf>
    <xf numFmtId="0" fontId="0" fillId="0" borderId="17" xfId="0" applyFont="1" applyFill="1" applyBorder="1" applyAlignment="1">
      <alignment/>
    </xf>
    <xf numFmtId="0" fontId="10" fillId="0" borderId="0" xfId="0" applyFont="1" applyFill="1" applyBorder="1" applyAlignment="1">
      <alignment/>
    </xf>
    <xf numFmtId="2" fontId="10" fillId="0" borderId="0" xfId="0" applyNumberFormat="1" applyFont="1" applyFill="1" applyBorder="1" applyAlignment="1">
      <alignment/>
    </xf>
    <xf numFmtId="2" fontId="1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Border="1" applyAlignment="1">
      <alignment/>
    </xf>
    <xf numFmtId="0" fontId="0" fillId="0" borderId="23" xfId="0" applyFont="1" applyBorder="1" applyAlignment="1">
      <alignment/>
    </xf>
    <xf numFmtId="0" fontId="0" fillId="0" borderId="12" xfId="0" applyFont="1" applyBorder="1" applyAlignment="1">
      <alignment/>
    </xf>
    <xf numFmtId="0" fontId="0" fillId="0" borderId="0" xfId="0" applyFont="1" applyFill="1" applyAlignment="1">
      <alignment/>
    </xf>
    <xf numFmtId="0" fontId="0" fillId="0" borderId="22" xfId="0" applyFont="1" applyBorder="1" applyAlignment="1">
      <alignment/>
    </xf>
    <xf numFmtId="0" fontId="1" fillId="0" borderId="22" xfId="0" applyFont="1" applyBorder="1" applyAlignment="1">
      <alignment/>
    </xf>
    <xf numFmtId="0" fontId="0" fillId="0" borderId="17" xfId="0" applyFont="1" applyFill="1" applyBorder="1" applyAlignment="1">
      <alignment/>
    </xf>
    <xf numFmtId="0" fontId="11" fillId="0" borderId="0" xfId="0" applyFont="1" applyAlignment="1">
      <alignment/>
    </xf>
    <xf numFmtId="0" fontId="7" fillId="0" borderId="0" xfId="48" applyFill="1">
      <alignment/>
      <protection/>
    </xf>
    <xf numFmtId="0" fontId="0" fillId="0" borderId="17" xfId="0" applyFont="1" applyBorder="1" applyAlignment="1">
      <alignment/>
    </xf>
    <xf numFmtId="0" fontId="29" fillId="33" borderId="0" xfId="0" applyFont="1" applyFill="1" applyAlignment="1">
      <alignment/>
    </xf>
  </cellXfs>
  <cellStyles count="5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rmal 10" xfId="48"/>
    <cellStyle name="Normal 11" xfId="49"/>
    <cellStyle name="Normal 12" xfId="50"/>
    <cellStyle name="Normal 2" xfId="51"/>
    <cellStyle name="Normal 2 2" xfId="52"/>
    <cellStyle name="Normal 3" xfId="53"/>
    <cellStyle name="Normal 4" xfId="54"/>
    <cellStyle name="Normal 5" xfId="55"/>
    <cellStyle name="Normal 6" xfId="56"/>
    <cellStyle name="Normal 7" xfId="57"/>
    <cellStyle name="Normal 8" xfId="58"/>
    <cellStyle name="Normal 9" xfId="59"/>
    <cellStyle name="Notiz" xfId="60"/>
    <cellStyle name="Percent" xfId="61"/>
    <cellStyle name="Schlecht"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drea\AppData\Local\Temp\Soil\pf_Lotta_bearba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tta"/>
      <sheetName val="pf_org"/>
    </sheetNames>
    <sheetDataSet>
      <sheetData sheetId="1">
        <row r="1">
          <cell r="A1" t="str">
            <v>IM-område</v>
          </cell>
          <cell r="E1" t="str">
            <v>Nivå-över(cm)</v>
          </cell>
          <cell r="F1" t="str">
            <v>Nivå-under(cm)</v>
          </cell>
          <cell r="H1" t="str">
            <v>Porvolym(%)</v>
          </cell>
        </row>
        <row r="2">
          <cell r="A2" t="str">
            <v>Aneboda</v>
          </cell>
        </row>
        <row r="3">
          <cell r="A3" t="str">
            <v>Aneboda</v>
          </cell>
        </row>
        <row r="4">
          <cell r="A4" t="str">
            <v>Aneboda</v>
          </cell>
        </row>
        <row r="5">
          <cell r="A5" t="str">
            <v>Aneboda</v>
          </cell>
        </row>
        <row r="6">
          <cell r="A6" t="str">
            <v>Aneboda</v>
          </cell>
        </row>
        <row r="7">
          <cell r="A7" t="str">
            <v>Aneboda</v>
          </cell>
        </row>
        <row r="8">
          <cell r="A8" t="str">
            <v>Aneboda</v>
          </cell>
        </row>
        <row r="9">
          <cell r="A9" t="str">
            <v>Aneboda</v>
          </cell>
        </row>
        <row r="10">
          <cell r="A10" t="str">
            <v>Aneboda</v>
          </cell>
        </row>
        <row r="11">
          <cell r="A11" t="str">
            <v>Aneboda</v>
          </cell>
        </row>
        <row r="12">
          <cell r="A12" t="str">
            <v>Aneboda</v>
          </cell>
        </row>
        <row r="13">
          <cell r="A13" t="str">
            <v>Aneboda</v>
          </cell>
        </row>
        <row r="14">
          <cell r="A14" t="str">
            <v>Aneboda</v>
          </cell>
        </row>
        <row r="15">
          <cell r="A15" t="str">
            <v>Aneboda</v>
          </cell>
        </row>
        <row r="16">
          <cell r="A16" t="str">
            <v>Aneboda</v>
          </cell>
        </row>
        <row r="17">
          <cell r="A17" t="str">
            <v>Aneboda</v>
          </cell>
        </row>
        <row r="18">
          <cell r="A18" t="str">
            <v>Aneboda</v>
          </cell>
        </row>
        <row r="19">
          <cell r="A19" t="str">
            <v>Aneboda</v>
          </cell>
        </row>
        <row r="20">
          <cell r="A20" t="str">
            <v>Aneboda</v>
          </cell>
        </row>
        <row r="21">
          <cell r="A21" t="str">
            <v>Aneboda</v>
          </cell>
        </row>
        <row r="22">
          <cell r="A22" t="str">
            <v>Aneboda</v>
          </cell>
        </row>
        <row r="23">
          <cell r="A23" t="str">
            <v>Aneboda</v>
          </cell>
        </row>
        <row r="24">
          <cell r="A24" t="str">
            <v>Aneboda</v>
          </cell>
        </row>
        <row r="25">
          <cell r="A25" t="str">
            <v>Aneboda</v>
          </cell>
        </row>
        <row r="26">
          <cell r="A26" t="str">
            <v>Aneboda</v>
          </cell>
        </row>
        <row r="27">
          <cell r="A27" t="str">
            <v>Aneboda</v>
          </cell>
        </row>
        <row r="28">
          <cell r="A28" t="str">
            <v>Aneboda</v>
          </cell>
        </row>
        <row r="29">
          <cell r="A29" t="str">
            <v>Aneboda</v>
          </cell>
        </row>
        <row r="30">
          <cell r="A30" t="str">
            <v>Aneboda</v>
          </cell>
        </row>
        <row r="31">
          <cell r="A31" t="str">
            <v>Aneboda</v>
          </cell>
        </row>
        <row r="32">
          <cell r="A32" t="str">
            <v>Aneboda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U45"/>
  <sheetViews>
    <sheetView tabSelected="1" zoomScalePageLayoutView="0" workbookViewId="0" topLeftCell="H1">
      <selection activeCell="K22" sqref="K22"/>
    </sheetView>
  </sheetViews>
  <sheetFormatPr defaultColWidth="11.375" defaultRowHeight="12"/>
  <cols>
    <col min="1" max="2" width="11.375" style="8" customWidth="1"/>
    <col min="3" max="3" width="20.00390625" style="8" customWidth="1"/>
    <col min="4" max="4" width="18.375" style="8" customWidth="1"/>
    <col min="5" max="5" width="15.25390625" style="8" customWidth="1"/>
    <col min="6" max="6" width="26.625" style="8" customWidth="1"/>
    <col min="11" max="11" width="19.875" style="0" customWidth="1"/>
    <col min="16" max="16" width="24.125" style="0" customWidth="1"/>
  </cols>
  <sheetData>
    <row r="1" spans="1:21" s="22" customFormat="1" ht="12">
      <c r="A1" s="25" t="s">
        <v>0</v>
      </c>
      <c r="B1" s="25" t="s">
        <v>1</v>
      </c>
      <c r="C1" s="68" t="s">
        <v>153</v>
      </c>
      <c r="D1" s="25" t="s">
        <v>3</v>
      </c>
      <c r="E1" s="25" t="s">
        <v>4</v>
      </c>
      <c r="F1" s="25" t="s">
        <v>5</v>
      </c>
      <c r="I1" s="25" t="s">
        <v>0</v>
      </c>
      <c r="J1" s="25" t="s">
        <v>38</v>
      </c>
      <c r="K1" s="63" t="s">
        <v>144</v>
      </c>
      <c r="L1" s="17" t="s">
        <v>89</v>
      </c>
      <c r="M1" s="17" t="s">
        <v>90</v>
      </c>
      <c r="N1" s="17" t="s">
        <v>91</v>
      </c>
      <c r="O1" s="17" t="s">
        <v>7</v>
      </c>
      <c r="P1" s="17" t="s">
        <v>92</v>
      </c>
      <c r="Q1"/>
      <c r="R1"/>
      <c r="S1" s="39"/>
      <c r="T1" s="39"/>
      <c r="U1" s="39"/>
    </row>
    <row r="2" spans="1:21" s="19" customFormat="1" ht="64.5" customHeight="1">
      <c r="A2" s="18" t="s">
        <v>46</v>
      </c>
      <c r="B2" s="18" t="s">
        <v>1</v>
      </c>
      <c r="C2" s="26" t="s">
        <v>154</v>
      </c>
      <c r="D2" s="36" t="s">
        <v>146</v>
      </c>
      <c r="E2" s="36" t="s">
        <v>147</v>
      </c>
      <c r="F2" s="18" t="s">
        <v>43</v>
      </c>
      <c r="I2" s="18" t="s">
        <v>46</v>
      </c>
      <c r="J2" s="18" t="s">
        <v>1</v>
      </c>
      <c r="K2" s="64" t="s">
        <v>145</v>
      </c>
      <c r="L2" s="36" t="s">
        <v>89</v>
      </c>
      <c r="M2" s="36" t="s">
        <v>90</v>
      </c>
      <c r="N2" s="36" t="s">
        <v>91</v>
      </c>
      <c r="O2" s="36" t="s">
        <v>7</v>
      </c>
      <c r="P2" s="36" t="s">
        <v>93</v>
      </c>
      <c r="R2"/>
      <c r="S2" s="28"/>
      <c r="T2" s="28"/>
      <c r="U2" s="28"/>
    </row>
    <row r="3" spans="1:21" ht="12">
      <c r="A3" s="17" t="s">
        <v>6</v>
      </c>
      <c r="B3" s="17">
        <v>1</v>
      </c>
      <c r="C3" s="17">
        <v>1</v>
      </c>
      <c r="D3" s="17">
        <v>0</v>
      </c>
      <c r="E3" s="17">
        <v>3</v>
      </c>
      <c r="F3" s="31" t="s">
        <v>47</v>
      </c>
      <c r="I3" s="17" t="s">
        <v>6</v>
      </c>
      <c r="J3" s="17">
        <v>1</v>
      </c>
      <c r="K3" s="47" t="s">
        <v>51</v>
      </c>
      <c r="L3" s="17">
        <v>6332750</v>
      </c>
      <c r="M3" s="17">
        <v>1424350</v>
      </c>
      <c r="N3" s="17">
        <v>6330243</v>
      </c>
      <c r="O3" s="17">
        <v>473143</v>
      </c>
      <c r="P3" s="17"/>
      <c r="S3" s="24"/>
      <c r="T3" s="24"/>
      <c r="U3" s="24"/>
    </row>
    <row r="4" spans="1:21" ht="12">
      <c r="A4" s="17" t="s">
        <v>6</v>
      </c>
      <c r="B4" s="17">
        <v>1</v>
      </c>
      <c r="C4" s="31">
        <v>2</v>
      </c>
      <c r="D4" s="31">
        <v>3</v>
      </c>
      <c r="E4" s="31">
        <v>10</v>
      </c>
      <c r="F4" s="31" t="s">
        <v>7</v>
      </c>
      <c r="I4" s="17" t="s">
        <v>6</v>
      </c>
      <c r="J4" s="17">
        <v>2</v>
      </c>
      <c r="K4" s="47" t="s">
        <v>52</v>
      </c>
      <c r="L4" s="17">
        <v>6332760</v>
      </c>
      <c r="M4" s="17">
        <v>1424400</v>
      </c>
      <c r="N4" s="17">
        <v>6330254</v>
      </c>
      <c r="O4" s="17">
        <v>473193</v>
      </c>
      <c r="P4" s="17"/>
      <c r="S4" s="24"/>
      <c r="T4" s="24"/>
      <c r="U4" s="24"/>
    </row>
    <row r="5" spans="1:21" ht="12">
      <c r="A5" s="17" t="s">
        <v>6</v>
      </c>
      <c r="B5" s="17">
        <v>1</v>
      </c>
      <c r="C5" s="31">
        <v>3</v>
      </c>
      <c r="D5" s="31">
        <v>10</v>
      </c>
      <c r="E5" s="31">
        <v>45</v>
      </c>
      <c r="F5" s="31" t="s">
        <v>8</v>
      </c>
      <c r="I5" s="17" t="s">
        <v>6</v>
      </c>
      <c r="J5" s="17">
        <v>3</v>
      </c>
      <c r="K5" s="47" t="s">
        <v>55</v>
      </c>
      <c r="L5" s="17">
        <v>6332790</v>
      </c>
      <c r="M5" s="17">
        <v>1424350</v>
      </c>
      <c r="N5" s="17">
        <v>6330283</v>
      </c>
      <c r="O5" s="17">
        <v>473143</v>
      </c>
      <c r="P5" s="25" t="s">
        <v>97</v>
      </c>
      <c r="Q5" s="50" t="s">
        <v>107</v>
      </c>
      <c r="S5" s="24"/>
      <c r="T5" s="24"/>
      <c r="U5" s="24"/>
    </row>
    <row r="6" spans="1:21" ht="12">
      <c r="A6" s="17" t="s">
        <v>6</v>
      </c>
      <c r="B6" s="17">
        <v>1</v>
      </c>
      <c r="C6" s="31">
        <v>4</v>
      </c>
      <c r="D6" s="31">
        <v>45</v>
      </c>
      <c r="E6" s="31"/>
      <c r="F6" s="31" t="s">
        <v>9</v>
      </c>
      <c r="I6" s="25" t="s">
        <v>41</v>
      </c>
      <c r="J6" s="17">
        <v>1</v>
      </c>
      <c r="K6" s="47" t="s">
        <v>51</v>
      </c>
      <c r="L6" s="31">
        <v>6626354</v>
      </c>
      <c r="M6" s="31">
        <v>1449691</v>
      </c>
      <c r="N6" s="31">
        <v>6623997</v>
      </c>
      <c r="O6" s="31">
        <v>494953</v>
      </c>
      <c r="P6" s="17"/>
      <c r="S6" s="24"/>
      <c r="T6" s="24"/>
      <c r="U6" s="24"/>
    </row>
    <row r="7" spans="1:21" ht="12">
      <c r="A7" s="17" t="s">
        <v>6</v>
      </c>
      <c r="B7" s="17">
        <v>1</v>
      </c>
      <c r="C7" s="31">
        <v>5</v>
      </c>
      <c r="D7" s="31" t="s">
        <v>53</v>
      </c>
      <c r="E7" s="31" t="s">
        <v>53</v>
      </c>
      <c r="F7" s="31" t="s">
        <v>10</v>
      </c>
      <c r="I7" s="25" t="s">
        <v>41</v>
      </c>
      <c r="J7" s="17">
        <v>2</v>
      </c>
      <c r="K7" s="47" t="s">
        <v>52</v>
      </c>
      <c r="L7" s="31">
        <v>6626372</v>
      </c>
      <c r="M7" s="31">
        <v>1449704</v>
      </c>
      <c r="N7" s="31">
        <v>6624015</v>
      </c>
      <c r="O7" s="31">
        <v>494965</v>
      </c>
      <c r="P7" s="17"/>
      <c r="S7" s="24"/>
      <c r="T7" s="24"/>
      <c r="U7" s="24"/>
    </row>
    <row r="8" spans="1:21" ht="12">
      <c r="A8" s="17" t="s">
        <v>6</v>
      </c>
      <c r="B8" s="17">
        <v>2</v>
      </c>
      <c r="C8" s="31">
        <v>1</v>
      </c>
      <c r="D8" s="31">
        <v>0</v>
      </c>
      <c r="E8" s="31">
        <v>12</v>
      </c>
      <c r="F8" s="31" t="s">
        <v>47</v>
      </c>
      <c r="I8" s="25" t="s">
        <v>41</v>
      </c>
      <c r="J8" s="17">
        <v>3</v>
      </c>
      <c r="K8" s="47" t="s">
        <v>55</v>
      </c>
      <c r="L8" s="31">
        <v>6626384</v>
      </c>
      <c r="M8" s="31">
        <v>1449721</v>
      </c>
      <c r="N8" s="31">
        <v>6624027</v>
      </c>
      <c r="O8" s="31">
        <v>494982</v>
      </c>
      <c r="P8" s="25" t="s">
        <v>97</v>
      </c>
      <c r="Q8" s="50" t="s">
        <v>107</v>
      </c>
      <c r="R8" s="24"/>
      <c r="S8" s="24"/>
      <c r="T8" s="24"/>
      <c r="U8" s="24"/>
    </row>
    <row r="9" spans="1:21" ht="12">
      <c r="A9" s="17" t="s">
        <v>6</v>
      </c>
      <c r="B9" s="17">
        <v>2</v>
      </c>
      <c r="C9" s="31">
        <v>2</v>
      </c>
      <c r="D9" s="31">
        <v>12</v>
      </c>
      <c r="E9" s="31">
        <v>17</v>
      </c>
      <c r="F9" s="31" t="s">
        <v>7</v>
      </c>
      <c r="I9" s="8"/>
      <c r="J9" s="8"/>
      <c r="K9" s="8"/>
      <c r="M9" s="24"/>
      <c r="N9" s="24"/>
      <c r="O9" s="24"/>
      <c r="P9" s="24"/>
      <c r="Q9" s="24"/>
      <c r="R9" s="24"/>
      <c r="S9" s="24"/>
      <c r="T9" s="24"/>
      <c r="U9" s="24"/>
    </row>
    <row r="10" spans="1:21" ht="12">
      <c r="A10" s="17" t="s">
        <v>6</v>
      </c>
      <c r="B10" s="17">
        <v>2</v>
      </c>
      <c r="C10" s="31">
        <v>3</v>
      </c>
      <c r="D10" s="31">
        <v>17</v>
      </c>
      <c r="E10" s="31">
        <v>58</v>
      </c>
      <c r="F10" s="31" t="s">
        <v>8</v>
      </c>
      <c r="P10" s="24"/>
      <c r="Q10" s="24"/>
      <c r="R10" s="24"/>
      <c r="S10" s="24"/>
      <c r="T10" s="24"/>
      <c r="U10" s="24"/>
    </row>
    <row r="11" spans="1:21" ht="12">
      <c r="A11" s="17" t="s">
        <v>6</v>
      </c>
      <c r="B11" s="17">
        <v>2</v>
      </c>
      <c r="C11" s="31">
        <v>4</v>
      </c>
      <c r="D11" s="31">
        <v>58</v>
      </c>
      <c r="E11" s="31">
        <v>70</v>
      </c>
      <c r="F11" s="31" t="s">
        <v>9</v>
      </c>
      <c r="P11" s="24"/>
      <c r="Q11" s="24"/>
      <c r="R11" s="24"/>
      <c r="S11" s="24"/>
      <c r="T11" s="24"/>
      <c r="U11" s="24"/>
    </row>
    <row r="12" spans="1:21" ht="12">
      <c r="A12" s="17" t="s">
        <v>6</v>
      </c>
      <c r="B12" s="17">
        <v>2</v>
      </c>
      <c r="C12" s="31">
        <v>5</v>
      </c>
      <c r="D12" s="31">
        <v>70</v>
      </c>
      <c r="E12" s="31" t="s">
        <v>53</v>
      </c>
      <c r="F12" s="31" t="s">
        <v>10</v>
      </c>
      <c r="P12" s="24"/>
      <c r="Q12" s="24"/>
      <c r="R12" s="24"/>
      <c r="S12" s="24"/>
      <c r="T12" s="24"/>
      <c r="U12" s="24"/>
    </row>
    <row r="13" spans="1:21" ht="12">
      <c r="A13" s="17" t="s">
        <v>6</v>
      </c>
      <c r="B13" s="17">
        <v>3</v>
      </c>
      <c r="C13" s="31">
        <v>1</v>
      </c>
      <c r="D13" s="31">
        <v>0</v>
      </c>
      <c r="E13" s="31">
        <v>2</v>
      </c>
      <c r="F13" s="31" t="s">
        <v>47</v>
      </c>
      <c r="M13" s="24"/>
      <c r="N13" s="24"/>
      <c r="O13" s="24"/>
      <c r="P13" s="24"/>
      <c r="Q13" s="24"/>
      <c r="R13" s="24"/>
      <c r="S13" s="24"/>
      <c r="T13" s="24"/>
      <c r="U13" s="24"/>
    </row>
    <row r="14" spans="1:21" ht="12">
      <c r="A14" s="17" t="s">
        <v>6</v>
      </c>
      <c r="B14" s="17">
        <v>3</v>
      </c>
      <c r="C14" s="31">
        <v>2</v>
      </c>
      <c r="D14" s="31">
        <v>2</v>
      </c>
      <c r="E14" s="31">
        <v>27</v>
      </c>
      <c r="F14" s="31" t="s">
        <v>48</v>
      </c>
      <c r="M14" s="24"/>
      <c r="N14" s="24"/>
      <c r="O14" s="24"/>
      <c r="P14" s="24"/>
      <c r="Q14" s="24"/>
      <c r="R14" s="24"/>
      <c r="S14" s="24"/>
      <c r="T14" s="24"/>
      <c r="U14" s="24"/>
    </row>
    <row r="15" spans="1:21" ht="12">
      <c r="A15" s="17" t="s">
        <v>6</v>
      </c>
      <c r="B15" s="17">
        <v>3</v>
      </c>
      <c r="C15" s="31">
        <v>3</v>
      </c>
      <c r="D15" s="31">
        <v>27</v>
      </c>
      <c r="E15" s="31">
        <v>42</v>
      </c>
      <c r="F15" s="31" t="s">
        <v>49</v>
      </c>
      <c r="G15" s="50" t="s">
        <v>107</v>
      </c>
      <c r="M15" s="24"/>
      <c r="N15" s="24"/>
      <c r="O15" s="24"/>
      <c r="P15" s="24"/>
      <c r="Q15" s="24"/>
      <c r="R15" s="24"/>
      <c r="S15" s="24"/>
      <c r="T15" s="24"/>
      <c r="U15" s="24"/>
    </row>
    <row r="16" spans="1:21" ht="12">
      <c r="A16" s="25" t="s">
        <v>41</v>
      </c>
      <c r="B16" s="17">
        <v>1</v>
      </c>
      <c r="C16" s="31">
        <v>1</v>
      </c>
      <c r="D16" s="31">
        <v>0</v>
      </c>
      <c r="E16" s="31">
        <v>14</v>
      </c>
      <c r="F16" s="31" t="s">
        <v>47</v>
      </c>
      <c r="M16" s="24"/>
      <c r="N16" s="24"/>
      <c r="O16" s="24"/>
      <c r="P16" s="24"/>
      <c r="Q16" s="24"/>
      <c r="R16" s="24"/>
      <c r="S16" s="24"/>
      <c r="T16" s="24"/>
      <c r="U16" s="24"/>
    </row>
    <row r="17" spans="1:21" ht="12">
      <c r="A17" s="25" t="s">
        <v>41</v>
      </c>
      <c r="B17" s="17">
        <v>1</v>
      </c>
      <c r="C17" s="31">
        <v>2</v>
      </c>
      <c r="D17" s="31">
        <v>14</v>
      </c>
      <c r="E17" s="31">
        <v>27</v>
      </c>
      <c r="F17" s="31" t="s">
        <v>7</v>
      </c>
      <c r="M17" s="24"/>
      <c r="N17" s="24"/>
      <c r="O17" s="24"/>
      <c r="P17" s="24"/>
      <c r="Q17" s="24"/>
      <c r="R17" s="24"/>
      <c r="S17" s="24"/>
      <c r="T17" s="24"/>
      <c r="U17" s="24"/>
    </row>
    <row r="18" spans="1:21" ht="12">
      <c r="A18" s="25" t="s">
        <v>41</v>
      </c>
      <c r="B18" s="17">
        <v>1</v>
      </c>
      <c r="C18" s="31">
        <v>3</v>
      </c>
      <c r="D18" s="31">
        <v>27</v>
      </c>
      <c r="E18" s="31">
        <v>64</v>
      </c>
      <c r="F18" s="31" t="s">
        <v>8</v>
      </c>
      <c r="M18" s="24"/>
      <c r="N18" s="29"/>
      <c r="O18" s="24"/>
      <c r="P18" s="24"/>
      <c r="Q18" s="24"/>
      <c r="R18" s="24"/>
      <c r="S18" s="24"/>
      <c r="T18" s="24"/>
      <c r="U18" s="24"/>
    </row>
    <row r="19" spans="1:21" ht="12">
      <c r="A19" s="25" t="s">
        <v>41</v>
      </c>
      <c r="B19" s="17">
        <v>1</v>
      </c>
      <c r="C19" s="31">
        <v>4</v>
      </c>
      <c r="D19" s="31">
        <v>64</v>
      </c>
      <c r="E19" s="31">
        <v>80</v>
      </c>
      <c r="F19" s="51" t="s">
        <v>9</v>
      </c>
      <c r="M19" s="24"/>
      <c r="N19" s="29"/>
      <c r="O19" s="24"/>
      <c r="P19" s="24"/>
      <c r="Q19" s="24"/>
      <c r="R19" s="24"/>
      <c r="S19" s="24"/>
      <c r="T19" s="24"/>
      <c r="U19" s="24"/>
    </row>
    <row r="20" spans="1:21" ht="12">
      <c r="A20" s="25" t="s">
        <v>41</v>
      </c>
      <c r="B20" s="17">
        <v>1</v>
      </c>
      <c r="C20" s="31">
        <v>5</v>
      </c>
      <c r="D20" s="31">
        <v>80</v>
      </c>
      <c r="E20" s="31" t="s">
        <v>53</v>
      </c>
      <c r="F20" s="31" t="s">
        <v>10</v>
      </c>
      <c r="M20" s="24"/>
      <c r="N20" s="29"/>
      <c r="O20" s="24"/>
      <c r="P20" s="24"/>
      <c r="Q20" s="24"/>
      <c r="R20" s="24"/>
      <c r="S20" s="24"/>
      <c r="T20" s="24"/>
      <c r="U20" s="24"/>
    </row>
    <row r="21" spans="1:21" ht="12">
      <c r="A21" s="25" t="s">
        <v>41</v>
      </c>
      <c r="B21" s="17">
        <v>2</v>
      </c>
      <c r="C21" s="31">
        <v>1</v>
      </c>
      <c r="D21" s="31">
        <v>0</v>
      </c>
      <c r="E21" s="31">
        <v>25</v>
      </c>
      <c r="F21" s="31" t="s">
        <v>50</v>
      </c>
      <c r="M21" s="24"/>
      <c r="N21" s="29"/>
      <c r="O21" s="24"/>
      <c r="P21" s="24"/>
      <c r="Q21" s="24"/>
      <c r="R21" s="24"/>
      <c r="S21" s="24"/>
      <c r="T21" s="24"/>
      <c r="U21" s="24"/>
    </row>
    <row r="22" spans="1:21" ht="12">
      <c r="A22" s="25" t="s">
        <v>41</v>
      </c>
      <c r="B22" s="17">
        <v>2</v>
      </c>
      <c r="C22" s="31">
        <v>2</v>
      </c>
      <c r="D22" s="31">
        <v>25</v>
      </c>
      <c r="E22" s="31">
        <v>30</v>
      </c>
      <c r="F22" s="31" t="s">
        <v>7</v>
      </c>
      <c r="M22" s="24"/>
      <c r="N22" s="29"/>
      <c r="O22" s="24"/>
      <c r="P22" s="24"/>
      <c r="Q22" s="24"/>
      <c r="R22" s="24"/>
      <c r="S22" s="24"/>
      <c r="T22" s="24"/>
      <c r="U22" s="24"/>
    </row>
    <row r="23" spans="1:21" ht="12">
      <c r="A23" s="25" t="s">
        <v>41</v>
      </c>
      <c r="B23" s="17">
        <v>2</v>
      </c>
      <c r="C23" s="31">
        <v>3</v>
      </c>
      <c r="D23" s="31">
        <v>30</v>
      </c>
      <c r="E23" s="31">
        <v>65</v>
      </c>
      <c r="F23" s="17" t="s">
        <v>8</v>
      </c>
      <c r="M23" s="24"/>
      <c r="N23" s="29"/>
      <c r="O23" s="24"/>
      <c r="P23" s="24"/>
      <c r="Q23" s="24"/>
      <c r="R23" s="24"/>
      <c r="S23" s="24"/>
      <c r="T23" s="24"/>
      <c r="U23" s="24"/>
    </row>
    <row r="24" spans="1:21" ht="12">
      <c r="A24" s="25" t="s">
        <v>41</v>
      </c>
      <c r="B24" s="17">
        <v>2</v>
      </c>
      <c r="C24" s="17">
        <v>4</v>
      </c>
      <c r="D24" s="17">
        <v>65</v>
      </c>
      <c r="E24" s="17" t="s">
        <v>53</v>
      </c>
      <c r="F24" s="17" t="s">
        <v>10</v>
      </c>
      <c r="M24" s="24"/>
      <c r="N24" s="29"/>
      <c r="O24" s="24"/>
      <c r="P24" s="24"/>
      <c r="Q24" s="24"/>
      <c r="R24" s="24"/>
      <c r="S24" s="24"/>
      <c r="T24" s="24"/>
      <c r="U24" s="24"/>
    </row>
    <row r="25" spans="13:21" ht="12">
      <c r="M25" s="24"/>
      <c r="N25" s="29"/>
      <c r="O25" s="24"/>
      <c r="P25" s="24"/>
      <c r="Q25" s="24"/>
      <c r="R25" s="24"/>
      <c r="S25" s="24"/>
      <c r="T25" s="24"/>
      <c r="U25" s="24"/>
    </row>
    <row r="26" spans="1:21" ht="12">
      <c r="A26" s="38" t="s">
        <v>53</v>
      </c>
      <c r="B26" s="8" t="s">
        <v>54</v>
      </c>
      <c r="M26" s="24"/>
      <c r="N26" s="24"/>
      <c r="O26" s="30"/>
      <c r="P26" s="24"/>
      <c r="Q26" s="24"/>
      <c r="R26" s="24"/>
      <c r="S26" s="24"/>
      <c r="T26" s="24"/>
      <c r="U26" s="24"/>
    </row>
    <row r="27" spans="10:21" ht="12">
      <c r="J27" s="20"/>
      <c r="M27" s="24"/>
      <c r="N27" s="24"/>
      <c r="O27" s="30"/>
      <c r="P27" s="24"/>
      <c r="Q27" s="24"/>
      <c r="R27" s="24"/>
      <c r="S27" s="24"/>
      <c r="T27" s="24"/>
      <c r="U27" s="24"/>
    </row>
    <row r="28" spans="10:21" ht="12">
      <c r="J28" s="20"/>
      <c r="M28" s="24"/>
      <c r="N28" s="24"/>
      <c r="O28" s="30"/>
      <c r="P28" s="24"/>
      <c r="Q28" s="24"/>
      <c r="R28" s="24"/>
      <c r="S28" s="24"/>
      <c r="T28" s="24"/>
      <c r="U28" s="24"/>
    </row>
    <row r="29" spans="10:21" ht="12">
      <c r="J29" s="20"/>
      <c r="M29" s="24"/>
      <c r="N29" s="24"/>
      <c r="O29" s="30"/>
      <c r="P29" s="24"/>
      <c r="Q29" s="24"/>
      <c r="R29" s="24"/>
      <c r="S29" s="24"/>
      <c r="T29" s="24"/>
      <c r="U29" s="24"/>
    </row>
    <row r="30" spans="10:21" ht="12">
      <c r="J30" s="20"/>
      <c r="M30" s="24"/>
      <c r="N30" s="24"/>
      <c r="O30" s="30"/>
      <c r="P30" s="24"/>
      <c r="Q30" s="24"/>
      <c r="R30" s="24"/>
      <c r="S30" s="24"/>
      <c r="T30" s="24"/>
      <c r="U30" s="24"/>
    </row>
    <row r="31" spans="10:21" ht="12">
      <c r="J31" s="20"/>
      <c r="M31" s="24"/>
      <c r="N31" s="24"/>
      <c r="O31" s="24"/>
      <c r="P31" s="24"/>
      <c r="Q31" s="24"/>
      <c r="R31" s="24"/>
      <c r="S31" s="24"/>
      <c r="T31" s="24"/>
      <c r="U31" s="24"/>
    </row>
    <row r="32" spans="10:21" ht="12">
      <c r="J32" s="20"/>
      <c r="M32" s="24"/>
      <c r="N32" s="24"/>
      <c r="O32" s="24"/>
      <c r="P32" s="24"/>
      <c r="Q32" s="24"/>
      <c r="R32" s="24"/>
      <c r="S32" s="24"/>
      <c r="T32" s="24"/>
      <c r="U32" s="24"/>
    </row>
    <row r="33" spans="10:21" ht="12">
      <c r="J33" s="20"/>
      <c r="M33" s="24"/>
      <c r="N33" s="24"/>
      <c r="O33" s="24"/>
      <c r="P33" s="24"/>
      <c r="Q33" s="24"/>
      <c r="R33" s="24"/>
      <c r="S33" s="24"/>
      <c r="T33" s="24"/>
      <c r="U33" s="24"/>
    </row>
    <row r="34" spans="10:21" ht="12">
      <c r="J34" s="20"/>
      <c r="M34" s="24"/>
      <c r="N34" s="24"/>
      <c r="O34" s="24"/>
      <c r="P34" s="24"/>
      <c r="Q34" s="24"/>
      <c r="R34" s="24"/>
      <c r="S34" s="24"/>
      <c r="T34" s="24"/>
      <c r="U34" s="24"/>
    </row>
    <row r="35" spans="13:21" ht="12">
      <c r="M35" s="24"/>
      <c r="N35" s="24"/>
      <c r="O35" s="24"/>
      <c r="P35" s="24"/>
      <c r="Q35" s="24"/>
      <c r="R35" s="24"/>
      <c r="S35" s="24"/>
      <c r="T35" s="24"/>
      <c r="U35" s="24"/>
    </row>
    <row r="36" spans="13:21" ht="12">
      <c r="M36" s="24"/>
      <c r="N36" s="24"/>
      <c r="O36" s="24"/>
      <c r="P36" s="24"/>
      <c r="Q36" s="24"/>
      <c r="R36" s="24"/>
      <c r="S36" s="24"/>
      <c r="T36" s="24"/>
      <c r="U36" s="24"/>
    </row>
    <row r="37" spans="13:21" ht="12">
      <c r="M37" s="24"/>
      <c r="N37" s="24"/>
      <c r="O37" s="24"/>
      <c r="P37" s="24"/>
      <c r="Q37" s="24"/>
      <c r="R37" s="24"/>
      <c r="S37" s="24"/>
      <c r="T37" s="24"/>
      <c r="U37" s="24"/>
    </row>
    <row r="38" spans="13:21" ht="12">
      <c r="M38" s="24"/>
      <c r="N38" s="24"/>
      <c r="O38" s="24"/>
      <c r="P38" s="24"/>
      <c r="Q38" s="24"/>
      <c r="R38" s="24"/>
      <c r="S38" s="24"/>
      <c r="T38" s="24"/>
      <c r="U38" s="24"/>
    </row>
    <row r="39" spans="13:21" ht="12">
      <c r="M39" s="24"/>
      <c r="N39" s="24"/>
      <c r="O39" s="24"/>
      <c r="P39" s="24"/>
      <c r="Q39" s="24"/>
      <c r="R39" s="24"/>
      <c r="S39" s="24"/>
      <c r="T39" s="24"/>
      <c r="U39" s="24"/>
    </row>
    <row r="40" spans="13:21" ht="12">
      <c r="M40" s="24"/>
      <c r="N40" s="24"/>
      <c r="O40" s="24"/>
      <c r="P40" s="24"/>
      <c r="Q40" s="24"/>
      <c r="R40" s="24"/>
      <c r="S40" s="24"/>
      <c r="T40" s="24"/>
      <c r="U40" s="24"/>
    </row>
    <row r="41" spans="13:21" ht="12">
      <c r="M41" s="24"/>
      <c r="N41" s="24"/>
      <c r="O41" s="24"/>
      <c r="P41" s="24"/>
      <c r="Q41" s="24"/>
      <c r="R41" s="24"/>
      <c r="S41" s="24"/>
      <c r="T41" s="24"/>
      <c r="U41" s="24"/>
    </row>
    <row r="42" spans="13:21" ht="12">
      <c r="M42" s="24"/>
      <c r="N42" s="24"/>
      <c r="O42" s="24"/>
      <c r="P42" s="24"/>
      <c r="Q42" s="24"/>
      <c r="R42" s="24"/>
      <c r="S42" s="24"/>
      <c r="T42" s="24"/>
      <c r="U42" s="24"/>
    </row>
    <row r="43" spans="13:21" ht="12">
      <c r="M43" s="24"/>
      <c r="N43" s="24"/>
      <c r="O43" s="24"/>
      <c r="P43" s="24"/>
      <c r="Q43" s="24"/>
      <c r="R43" s="24"/>
      <c r="S43" s="24"/>
      <c r="T43" s="24"/>
      <c r="U43" s="24"/>
    </row>
    <row r="44" spans="13:21" ht="12">
      <c r="M44" s="24"/>
      <c r="N44" s="24"/>
      <c r="O44" s="24"/>
      <c r="P44" s="24"/>
      <c r="Q44" s="24"/>
      <c r="R44" s="24"/>
      <c r="S44" s="24"/>
      <c r="T44" s="24"/>
      <c r="U44" s="24"/>
    </row>
    <row r="45" spans="13:21" ht="12">
      <c r="M45" s="24"/>
      <c r="N45" s="24"/>
      <c r="O45" s="24"/>
      <c r="P45" s="24"/>
      <c r="Q45" s="24"/>
      <c r="R45" s="24"/>
      <c r="S45" s="24"/>
      <c r="T45" s="24"/>
      <c r="U45" s="24"/>
    </row>
  </sheetData>
  <sheetProtection/>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28"/>
  <sheetViews>
    <sheetView zoomScalePageLayoutView="0" workbookViewId="0" topLeftCell="B1">
      <selection activeCell="G16" sqref="G16"/>
    </sheetView>
  </sheetViews>
  <sheetFormatPr defaultColWidth="11.375" defaultRowHeight="12"/>
  <cols>
    <col min="3" max="3" width="14.375" style="0" customWidth="1"/>
    <col min="4" max="4" width="10.25390625" style="0" customWidth="1"/>
    <col min="5" max="5" width="9.625" style="0" bestFit="1" customWidth="1"/>
    <col min="6" max="6" width="12.625" style="0" customWidth="1"/>
    <col min="7" max="7" width="13.375" style="0" customWidth="1"/>
    <col min="8" max="8" width="11.625" style="0" customWidth="1"/>
    <col min="9" max="9" width="12.375" style="0" customWidth="1"/>
    <col min="10" max="10" width="13.00390625" style="0" customWidth="1"/>
    <col min="11" max="11" width="12.875" style="0" customWidth="1"/>
    <col min="12" max="12" width="11.75390625" style="0" customWidth="1"/>
    <col min="13" max="13" width="9.125" style="0" customWidth="1"/>
    <col min="14" max="14" width="8.875" style="0" customWidth="1"/>
    <col min="15" max="15" width="18.875" style="0" customWidth="1"/>
  </cols>
  <sheetData>
    <row r="1" spans="1:17" ht="17.25" customHeight="1">
      <c r="A1" s="17" t="s">
        <v>0</v>
      </c>
      <c r="B1" s="17" t="s">
        <v>1</v>
      </c>
      <c r="C1" s="17" t="s">
        <v>2</v>
      </c>
      <c r="D1" s="17" t="s">
        <v>11</v>
      </c>
      <c r="E1" s="17" t="s">
        <v>12</v>
      </c>
      <c r="F1" s="25" t="s">
        <v>56</v>
      </c>
      <c r="G1" s="25" t="s">
        <v>57</v>
      </c>
      <c r="H1" s="25" t="s">
        <v>58</v>
      </c>
      <c r="I1" s="25" t="s">
        <v>59</v>
      </c>
      <c r="J1" s="25" t="s">
        <v>60</v>
      </c>
      <c r="K1" s="25" t="s">
        <v>61</v>
      </c>
      <c r="L1" s="25" t="s">
        <v>62</v>
      </c>
      <c r="M1" s="25" t="s">
        <v>63</v>
      </c>
      <c r="N1" s="65" t="s">
        <v>151</v>
      </c>
      <c r="O1" s="25" t="s">
        <v>64</v>
      </c>
      <c r="Q1" s="22"/>
    </row>
    <row r="2" spans="1:17" s="21" customFormat="1" ht="67.5" customHeight="1">
      <c r="A2" s="36" t="s">
        <v>46</v>
      </c>
      <c r="B2" s="26" t="s">
        <v>1</v>
      </c>
      <c r="C2" s="26" t="s">
        <v>154</v>
      </c>
      <c r="D2" s="26" t="s">
        <v>146</v>
      </c>
      <c r="E2" s="26" t="s">
        <v>147</v>
      </c>
      <c r="F2" s="26" t="s">
        <v>65</v>
      </c>
      <c r="G2" s="26" t="s">
        <v>156</v>
      </c>
      <c r="H2" s="26" t="s">
        <v>66</v>
      </c>
      <c r="I2" s="26" t="s">
        <v>149</v>
      </c>
      <c r="J2" s="26" t="s">
        <v>150</v>
      </c>
      <c r="K2" s="26" t="s">
        <v>105</v>
      </c>
      <c r="L2" s="26" t="s">
        <v>67</v>
      </c>
      <c r="M2" s="26" t="s">
        <v>68</v>
      </c>
      <c r="N2" s="45" t="s">
        <v>108</v>
      </c>
      <c r="O2" s="26" t="s">
        <v>98</v>
      </c>
      <c r="Q2" s="66"/>
    </row>
    <row r="3" spans="1:17" ht="15.75">
      <c r="A3" s="17" t="s">
        <v>6</v>
      </c>
      <c r="B3" s="17">
        <v>1</v>
      </c>
      <c r="C3" s="17">
        <v>1</v>
      </c>
      <c r="D3" s="17">
        <v>2</v>
      </c>
      <c r="E3" s="17">
        <v>7</v>
      </c>
      <c r="F3" s="17">
        <v>7.96</v>
      </c>
      <c r="G3" s="17">
        <v>3.96</v>
      </c>
      <c r="H3" s="17">
        <v>7.03</v>
      </c>
      <c r="I3" s="17">
        <v>20.35</v>
      </c>
      <c r="J3" s="17">
        <v>18.22</v>
      </c>
      <c r="K3" s="17">
        <v>11.07</v>
      </c>
      <c r="L3" s="17">
        <v>10.18</v>
      </c>
      <c r="M3" s="17">
        <v>21.23</v>
      </c>
      <c r="N3" s="17">
        <v>7.15</v>
      </c>
      <c r="O3" s="17">
        <v>5</v>
      </c>
      <c r="Q3" s="66"/>
    </row>
    <row r="4" spans="1:17" ht="15.75">
      <c r="A4" s="17" t="s">
        <v>6</v>
      </c>
      <c r="B4" s="17">
        <v>1</v>
      </c>
      <c r="C4" s="17">
        <v>2</v>
      </c>
      <c r="D4" s="17">
        <v>25</v>
      </c>
      <c r="E4" s="17">
        <v>30</v>
      </c>
      <c r="F4" s="17">
        <v>2.46</v>
      </c>
      <c r="G4" s="17">
        <v>2.2</v>
      </c>
      <c r="H4" s="17">
        <v>4.78</v>
      </c>
      <c r="I4" s="17">
        <v>14.53</v>
      </c>
      <c r="J4" s="17">
        <v>13.22</v>
      </c>
      <c r="K4" s="17">
        <v>7.39</v>
      </c>
      <c r="L4" s="17">
        <v>9.48</v>
      </c>
      <c r="M4" s="17">
        <v>45.92</v>
      </c>
      <c r="N4" s="17">
        <v>3.22</v>
      </c>
      <c r="O4" s="17">
        <v>3.5</v>
      </c>
      <c r="Q4" s="66"/>
    </row>
    <row r="5" spans="1:17" ht="15.75">
      <c r="A5" s="17" t="s">
        <v>6</v>
      </c>
      <c r="B5" s="17">
        <v>1</v>
      </c>
      <c r="C5" s="17">
        <v>3</v>
      </c>
      <c r="D5" s="17">
        <v>35</v>
      </c>
      <c r="E5" s="17">
        <v>40</v>
      </c>
      <c r="F5" s="17">
        <v>1.21</v>
      </c>
      <c r="G5" s="17">
        <v>1.46</v>
      </c>
      <c r="H5" s="17">
        <v>3.68</v>
      </c>
      <c r="I5" s="17">
        <v>13.1</v>
      </c>
      <c r="J5" s="17">
        <v>11.82</v>
      </c>
      <c r="K5" s="17">
        <v>6.74</v>
      </c>
      <c r="L5" s="17">
        <v>10.39</v>
      </c>
      <c r="M5" s="17">
        <v>51.62</v>
      </c>
      <c r="N5" s="17">
        <v>1.98</v>
      </c>
      <c r="O5" s="17">
        <v>2.9</v>
      </c>
      <c r="Q5" s="66"/>
    </row>
    <row r="6" spans="1:17" ht="15.75">
      <c r="A6" s="17" t="s">
        <v>6</v>
      </c>
      <c r="B6" s="17">
        <v>1</v>
      </c>
      <c r="C6" s="17">
        <v>4</v>
      </c>
      <c r="D6" s="17">
        <v>45</v>
      </c>
      <c r="E6" s="17">
        <v>50</v>
      </c>
      <c r="F6" s="17">
        <v>0.97</v>
      </c>
      <c r="G6" s="17">
        <v>1.29</v>
      </c>
      <c r="H6" s="17">
        <v>4.04</v>
      </c>
      <c r="I6" s="17">
        <v>15.02</v>
      </c>
      <c r="J6" s="17">
        <v>16.07</v>
      </c>
      <c r="K6" s="17">
        <v>6.36</v>
      </c>
      <c r="L6" s="17">
        <v>8.22</v>
      </c>
      <c r="M6" s="17">
        <v>48.02</v>
      </c>
      <c r="N6" s="17">
        <v>0.89</v>
      </c>
      <c r="O6" s="17"/>
      <c r="Q6" s="66"/>
    </row>
    <row r="7" spans="1:17" ht="15.75">
      <c r="A7" s="17" t="s">
        <v>6</v>
      </c>
      <c r="B7" s="17">
        <v>2</v>
      </c>
      <c r="C7" s="17">
        <v>1</v>
      </c>
      <c r="D7" s="17">
        <v>0</v>
      </c>
      <c r="E7" s="17">
        <v>5</v>
      </c>
      <c r="F7" s="17">
        <v>10.01</v>
      </c>
      <c r="G7" s="17">
        <v>4.88</v>
      </c>
      <c r="H7" s="17">
        <v>9.86</v>
      </c>
      <c r="I7" s="17">
        <v>19.06</v>
      </c>
      <c r="J7" s="17">
        <v>19.87</v>
      </c>
      <c r="K7" s="17">
        <v>21.5</v>
      </c>
      <c r="L7" s="17">
        <v>7.93</v>
      </c>
      <c r="M7" s="17">
        <v>6.89</v>
      </c>
      <c r="N7" s="17">
        <v>8.53</v>
      </c>
      <c r="O7" s="17">
        <v>5.1</v>
      </c>
      <c r="Q7" s="66"/>
    </row>
    <row r="8" spans="1:17" ht="15.75">
      <c r="A8" s="17" t="s">
        <v>6</v>
      </c>
      <c r="B8" s="17">
        <v>2</v>
      </c>
      <c r="C8" s="17">
        <v>2</v>
      </c>
      <c r="D8" s="17">
        <v>25</v>
      </c>
      <c r="E8" s="17">
        <v>30</v>
      </c>
      <c r="F8" s="17">
        <v>4.41</v>
      </c>
      <c r="G8" s="17">
        <v>4.5</v>
      </c>
      <c r="H8" s="17">
        <v>8.04</v>
      </c>
      <c r="I8" s="17">
        <v>15.46</v>
      </c>
      <c r="J8" s="17">
        <v>19.29</v>
      </c>
      <c r="K8" s="17">
        <v>20.12</v>
      </c>
      <c r="L8" s="17">
        <v>9.17</v>
      </c>
      <c r="M8" s="17">
        <v>19.02</v>
      </c>
      <c r="N8" s="17">
        <v>3.26</v>
      </c>
      <c r="O8" s="17">
        <v>3.9</v>
      </c>
      <c r="Q8" s="66"/>
    </row>
    <row r="9" spans="1:17" ht="15.75">
      <c r="A9" s="17" t="s">
        <v>6</v>
      </c>
      <c r="B9" s="17">
        <v>2</v>
      </c>
      <c r="C9" s="17">
        <v>3</v>
      </c>
      <c r="D9" s="17">
        <v>35</v>
      </c>
      <c r="E9" s="17">
        <v>40</v>
      </c>
      <c r="F9" s="17">
        <v>3.14</v>
      </c>
      <c r="G9" s="17">
        <v>2.88</v>
      </c>
      <c r="H9" s="17">
        <v>8.02</v>
      </c>
      <c r="I9" s="17">
        <v>9.53</v>
      </c>
      <c r="J9" s="17">
        <v>18.53</v>
      </c>
      <c r="K9" s="17">
        <v>26.9</v>
      </c>
      <c r="L9" s="17">
        <v>14.67</v>
      </c>
      <c r="M9" s="17">
        <v>16.33</v>
      </c>
      <c r="N9" s="17">
        <v>3.11</v>
      </c>
      <c r="O9" s="17">
        <v>3.3</v>
      </c>
      <c r="Q9" s="66"/>
    </row>
    <row r="10" spans="1:15" ht="12">
      <c r="A10" s="17" t="s">
        <v>6</v>
      </c>
      <c r="B10" s="17">
        <v>2</v>
      </c>
      <c r="C10" s="17">
        <v>4</v>
      </c>
      <c r="D10" s="17">
        <v>45</v>
      </c>
      <c r="E10" s="17">
        <v>50</v>
      </c>
      <c r="F10" s="17">
        <v>2.03</v>
      </c>
      <c r="G10" s="17">
        <v>1.75</v>
      </c>
      <c r="H10" s="17">
        <v>2.31</v>
      </c>
      <c r="I10" s="17">
        <v>3.7</v>
      </c>
      <c r="J10" s="17">
        <v>7.07</v>
      </c>
      <c r="K10" s="17">
        <v>20.46</v>
      </c>
      <c r="L10" s="17">
        <v>16.92</v>
      </c>
      <c r="M10" s="17">
        <v>45.75</v>
      </c>
      <c r="N10" s="17">
        <v>1.26</v>
      </c>
      <c r="O10" s="17">
        <v>3.3</v>
      </c>
    </row>
    <row r="11" spans="1:15" ht="12.75">
      <c r="A11" s="17" t="s">
        <v>6</v>
      </c>
      <c r="B11" s="17">
        <v>2</v>
      </c>
      <c r="C11" s="17">
        <v>5</v>
      </c>
      <c r="D11" s="40">
        <v>70</v>
      </c>
      <c r="E11" s="40">
        <v>75</v>
      </c>
      <c r="F11" s="17">
        <v>0.89</v>
      </c>
      <c r="G11" s="17">
        <v>1.01</v>
      </c>
      <c r="H11" s="17">
        <v>3.05</v>
      </c>
      <c r="I11" s="17">
        <v>4.49</v>
      </c>
      <c r="J11" s="17">
        <v>4.95</v>
      </c>
      <c r="K11" s="17">
        <v>7.87</v>
      </c>
      <c r="L11" s="17">
        <v>10.58</v>
      </c>
      <c r="M11" s="17">
        <v>67.16</v>
      </c>
      <c r="N11" s="17">
        <v>1.04</v>
      </c>
      <c r="O11" s="17">
        <v>3</v>
      </c>
    </row>
    <row r="12" spans="1:15" ht="12">
      <c r="A12" s="17" t="s">
        <v>6</v>
      </c>
      <c r="B12" s="17">
        <v>3</v>
      </c>
      <c r="C12" s="17">
        <v>1</v>
      </c>
      <c r="D12" s="17">
        <v>25</v>
      </c>
      <c r="E12" s="17">
        <v>30</v>
      </c>
      <c r="F12" s="17">
        <v>5.8</v>
      </c>
      <c r="G12" s="17">
        <v>3.05</v>
      </c>
      <c r="H12" s="17">
        <v>5.16</v>
      </c>
      <c r="I12" s="17">
        <v>9.12</v>
      </c>
      <c r="J12" s="17">
        <v>11.16</v>
      </c>
      <c r="K12" s="17">
        <v>15.49</v>
      </c>
      <c r="L12" s="17">
        <v>18.62</v>
      </c>
      <c r="M12" s="17">
        <v>31.6</v>
      </c>
      <c r="N12" s="17">
        <v>5.47</v>
      </c>
      <c r="O12" s="17">
        <v>4.5</v>
      </c>
    </row>
    <row r="13" spans="1:15" ht="12">
      <c r="A13" s="17" t="s">
        <v>6</v>
      </c>
      <c r="B13" s="17">
        <v>3</v>
      </c>
      <c r="C13" s="17">
        <v>2</v>
      </c>
      <c r="D13" s="17">
        <v>25</v>
      </c>
      <c r="E13" s="17">
        <v>30</v>
      </c>
      <c r="F13" s="17">
        <v>2.55</v>
      </c>
      <c r="G13" s="17">
        <v>1.31</v>
      </c>
      <c r="H13" s="17">
        <v>3.96</v>
      </c>
      <c r="I13" s="17">
        <v>8.84</v>
      </c>
      <c r="J13" s="17">
        <v>11.26</v>
      </c>
      <c r="K13" s="17">
        <v>18.26</v>
      </c>
      <c r="L13" s="17">
        <v>17.28</v>
      </c>
      <c r="M13" s="17">
        <v>36.55</v>
      </c>
      <c r="N13" s="17">
        <v>1.92</v>
      </c>
      <c r="O13" s="17">
        <v>3.3</v>
      </c>
    </row>
    <row r="14" spans="1:15" ht="12">
      <c r="A14" s="25" t="s">
        <v>41</v>
      </c>
      <c r="B14" s="17">
        <v>1</v>
      </c>
      <c r="C14" s="17">
        <v>1</v>
      </c>
      <c r="D14" s="17">
        <v>0</v>
      </c>
      <c r="E14" s="17">
        <v>5</v>
      </c>
      <c r="F14" s="17">
        <v>1.47</v>
      </c>
      <c r="G14" s="17">
        <v>1.14</v>
      </c>
      <c r="H14" s="17">
        <v>8.38</v>
      </c>
      <c r="I14" s="17">
        <v>27.13</v>
      </c>
      <c r="J14" s="17">
        <v>23.68</v>
      </c>
      <c r="K14" s="17">
        <v>14.15</v>
      </c>
      <c r="L14" s="17">
        <v>6.49</v>
      </c>
      <c r="M14" s="17">
        <v>17.56</v>
      </c>
      <c r="N14" s="17">
        <v>0.58</v>
      </c>
      <c r="O14" s="17"/>
    </row>
    <row r="15" spans="1:15" ht="12">
      <c r="A15" s="25" t="s">
        <v>41</v>
      </c>
      <c r="B15" s="17">
        <v>1</v>
      </c>
      <c r="C15" s="17">
        <v>2</v>
      </c>
      <c r="D15" s="17">
        <v>13</v>
      </c>
      <c r="E15" s="17">
        <v>18</v>
      </c>
      <c r="F15" s="17">
        <v>2.9</v>
      </c>
      <c r="G15" s="17">
        <v>2.35</v>
      </c>
      <c r="H15" s="17">
        <v>8.5</v>
      </c>
      <c r="I15" s="17">
        <v>26.02</v>
      </c>
      <c r="J15" s="17">
        <v>21.83</v>
      </c>
      <c r="K15" s="17">
        <v>13.29</v>
      </c>
      <c r="L15" s="17">
        <v>5.94</v>
      </c>
      <c r="M15" s="17">
        <v>19.16</v>
      </c>
      <c r="N15" s="17">
        <v>4.99</v>
      </c>
      <c r="O15" s="17"/>
    </row>
    <row r="16" spans="1:15" ht="12">
      <c r="A16" s="25" t="s">
        <v>41</v>
      </c>
      <c r="B16" s="17">
        <v>1</v>
      </c>
      <c r="C16" s="17">
        <v>3</v>
      </c>
      <c r="D16" s="17">
        <v>30</v>
      </c>
      <c r="E16" s="17">
        <v>35</v>
      </c>
      <c r="F16" s="17">
        <v>2.59</v>
      </c>
      <c r="G16" s="17">
        <v>2.14</v>
      </c>
      <c r="H16" s="17">
        <v>8.8</v>
      </c>
      <c r="I16" s="17">
        <v>19.4</v>
      </c>
      <c r="J16" s="17">
        <v>20.49</v>
      </c>
      <c r="K16" s="17">
        <v>16.05</v>
      </c>
      <c r="L16" s="17">
        <v>8.8</v>
      </c>
      <c r="M16" s="17">
        <v>21.74</v>
      </c>
      <c r="N16" s="17">
        <v>4.76</v>
      </c>
      <c r="O16" s="17"/>
    </row>
    <row r="17" spans="1:15" ht="12">
      <c r="A17" s="25" t="s">
        <v>41</v>
      </c>
      <c r="B17" s="17">
        <v>1</v>
      </c>
      <c r="C17" s="17">
        <v>4</v>
      </c>
      <c r="D17" s="17">
        <v>50</v>
      </c>
      <c r="E17" s="17">
        <v>55</v>
      </c>
      <c r="F17" s="17">
        <v>1.52</v>
      </c>
      <c r="G17" s="17">
        <v>1.69</v>
      </c>
      <c r="H17" s="17">
        <v>5.18</v>
      </c>
      <c r="I17" s="17">
        <v>14.86</v>
      </c>
      <c r="J17" s="17">
        <v>17.55</v>
      </c>
      <c r="K17" s="17">
        <v>15.48</v>
      </c>
      <c r="L17" s="17">
        <v>11.09</v>
      </c>
      <c r="M17" s="17">
        <v>32.63</v>
      </c>
      <c r="N17" s="17">
        <v>0.54</v>
      </c>
      <c r="O17" s="17"/>
    </row>
    <row r="18" spans="1:15" ht="12">
      <c r="A18" s="25" t="s">
        <v>41</v>
      </c>
      <c r="B18" s="17">
        <v>1</v>
      </c>
      <c r="C18" s="17">
        <v>5</v>
      </c>
      <c r="D18" s="17">
        <v>70</v>
      </c>
      <c r="E18" s="17">
        <v>75</v>
      </c>
      <c r="F18" s="17">
        <v>2.22</v>
      </c>
      <c r="G18" s="17">
        <v>2.9</v>
      </c>
      <c r="H18" s="17">
        <v>6.59</v>
      </c>
      <c r="I18" s="17">
        <v>15.61</v>
      </c>
      <c r="J18" s="17">
        <v>17.37</v>
      </c>
      <c r="K18" s="17">
        <v>15.25</v>
      </c>
      <c r="L18" s="17">
        <v>8.52</v>
      </c>
      <c r="M18" s="17">
        <v>31.55</v>
      </c>
      <c r="N18" s="17">
        <v>0.76</v>
      </c>
      <c r="O18" s="17"/>
    </row>
    <row r="19" spans="1:15" ht="12">
      <c r="A19" s="25" t="s">
        <v>41</v>
      </c>
      <c r="B19" s="17">
        <v>2</v>
      </c>
      <c r="C19" s="17">
        <v>1</v>
      </c>
      <c r="D19" s="17">
        <v>0</v>
      </c>
      <c r="E19" s="17">
        <v>5</v>
      </c>
      <c r="F19" s="17">
        <v>2.82</v>
      </c>
      <c r="G19" s="17">
        <v>2.47</v>
      </c>
      <c r="H19" s="17">
        <v>10.5</v>
      </c>
      <c r="I19" s="17">
        <v>28.76</v>
      </c>
      <c r="J19" s="17">
        <v>27.55</v>
      </c>
      <c r="K19" s="17">
        <v>16.85</v>
      </c>
      <c r="L19" s="17">
        <v>9.08</v>
      </c>
      <c r="M19" s="17">
        <v>1.96</v>
      </c>
      <c r="N19" s="17">
        <v>1.96</v>
      </c>
      <c r="O19" s="17"/>
    </row>
    <row r="20" spans="1:15" ht="12">
      <c r="A20" s="25" t="s">
        <v>41</v>
      </c>
      <c r="B20" s="17">
        <v>2</v>
      </c>
      <c r="C20" s="17">
        <v>2</v>
      </c>
      <c r="D20" s="17">
        <v>10</v>
      </c>
      <c r="E20" s="17">
        <v>15</v>
      </c>
      <c r="F20" s="17">
        <v>4.62</v>
      </c>
      <c r="G20" s="17">
        <v>3.48</v>
      </c>
      <c r="H20" s="17">
        <v>10.15</v>
      </c>
      <c r="I20" s="17">
        <v>20.86</v>
      </c>
      <c r="J20" s="17">
        <v>23.48</v>
      </c>
      <c r="K20" s="17">
        <v>14.53</v>
      </c>
      <c r="L20" s="17">
        <v>10.43</v>
      </c>
      <c r="M20" s="17">
        <v>12.46</v>
      </c>
      <c r="N20" s="17">
        <v>5.03</v>
      </c>
      <c r="O20" s="17"/>
    </row>
    <row r="21" spans="1:15" ht="12">
      <c r="A21" s="25" t="s">
        <v>41</v>
      </c>
      <c r="B21" s="17">
        <v>2</v>
      </c>
      <c r="C21" s="17">
        <v>3</v>
      </c>
      <c r="D21" s="17">
        <v>30</v>
      </c>
      <c r="E21" s="17">
        <v>35</v>
      </c>
      <c r="F21" s="17">
        <v>2.97</v>
      </c>
      <c r="G21" s="17">
        <v>3.2</v>
      </c>
      <c r="H21" s="17">
        <v>8.04</v>
      </c>
      <c r="I21" s="17">
        <v>20.62</v>
      </c>
      <c r="J21" s="17">
        <v>22.53</v>
      </c>
      <c r="K21" s="17">
        <v>16.4</v>
      </c>
      <c r="L21" s="17">
        <v>10.84</v>
      </c>
      <c r="M21" s="17">
        <v>15.39</v>
      </c>
      <c r="N21" s="17">
        <v>2.46</v>
      </c>
      <c r="O21" s="17"/>
    </row>
    <row r="22" spans="1:15" ht="12">
      <c r="A22" s="25" t="s">
        <v>41</v>
      </c>
      <c r="B22" s="17">
        <v>2</v>
      </c>
      <c r="C22" s="17">
        <v>4</v>
      </c>
      <c r="D22" s="17">
        <v>45</v>
      </c>
      <c r="E22" s="17">
        <v>50</v>
      </c>
      <c r="F22" s="17">
        <v>1.73</v>
      </c>
      <c r="G22" s="17">
        <v>2.84</v>
      </c>
      <c r="H22" s="17">
        <v>7.9</v>
      </c>
      <c r="I22" s="17">
        <v>19.8</v>
      </c>
      <c r="J22" s="17">
        <v>18.39</v>
      </c>
      <c r="K22" s="17">
        <v>12.63</v>
      </c>
      <c r="L22" s="17">
        <v>7.5</v>
      </c>
      <c r="M22" s="17">
        <v>29.2</v>
      </c>
      <c r="N22" s="17">
        <v>0.92</v>
      </c>
      <c r="O22" s="17"/>
    </row>
    <row r="25" spans="5:15" ht="12">
      <c r="E25" s="17"/>
      <c r="F25" s="17" t="s">
        <v>13</v>
      </c>
      <c r="G25" s="17" t="s">
        <v>14</v>
      </c>
      <c r="H25" s="17" t="s">
        <v>15</v>
      </c>
      <c r="I25" s="17" t="s">
        <v>16</v>
      </c>
      <c r="J25" s="17" t="s">
        <v>17</v>
      </c>
      <c r="K25" s="17" t="s">
        <v>18</v>
      </c>
      <c r="L25" s="17" t="s">
        <v>19</v>
      </c>
      <c r="M25" s="17" t="s">
        <v>20</v>
      </c>
      <c r="N25" s="17" t="s">
        <v>21</v>
      </c>
      <c r="O25" s="17" t="s">
        <v>22</v>
      </c>
    </row>
    <row r="26" spans="5:15" ht="12">
      <c r="E26" s="17"/>
      <c r="F26" s="25" t="s">
        <v>106</v>
      </c>
      <c r="G26" s="25" t="s">
        <v>106</v>
      </c>
      <c r="H26" s="25" t="s">
        <v>106</v>
      </c>
      <c r="I26" s="25" t="s">
        <v>106</v>
      </c>
      <c r="J26" s="25" t="s">
        <v>106</v>
      </c>
      <c r="K26" s="25" t="s">
        <v>106</v>
      </c>
      <c r="L26" s="25" t="s">
        <v>106</v>
      </c>
      <c r="M26" s="25" t="s">
        <v>106</v>
      </c>
      <c r="N26" s="25" t="s">
        <v>106</v>
      </c>
      <c r="O26" s="25" t="s">
        <v>106</v>
      </c>
    </row>
    <row r="27" spans="5:15" ht="12">
      <c r="E27" s="17" t="s">
        <v>36</v>
      </c>
      <c r="F27" s="27">
        <f>AVERAGE(F3:F13)</f>
        <v>3.7663636363636357</v>
      </c>
      <c r="G27" s="27">
        <f aca="true" t="shared" si="0" ref="G27:O27">AVERAGE(G3:G13)</f>
        <v>2.571818181818182</v>
      </c>
      <c r="H27" s="27">
        <f>AVERAGE(H3:H13)</f>
        <v>5.448181818181818</v>
      </c>
      <c r="I27" s="27">
        <f t="shared" si="0"/>
        <v>12.109090909090911</v>
      </c>
      <c r="J27" s="27">
        <f t="shared" si="0"/>
        <v>13.769090909090908</v>
      </c>
      <c r="K27" s="27">
        <f t="shared" si="0"/>
        <v>14.741818181818184</v>
      </c>
      <c r="L27" s="27">
        <f t="shared" si="0"/>
        <v>12.13090909090909</v>
      </c>
      <c r="M27" s="27">
        <f t="shared" si="0"/>
        <v>35.46272727272728</v>
      </c>
      <c r="N27" s="27">
        <f t="shared" si="0"/>
        <v>3.4390909090909094</v>
      </c>
      <c r="O27" s="27">
        <f t="shared" si="0"/>
        <v>3.78</v>
      </c>
    </row>
    <row r="28" spans="5:15" ht="12">
      <c r="E28" s="17" t="s">
        <v>37</v>
      </c>
      <c r="F28" s="27">
        <f aca="true" t="shared" si="1" ref="F28:N28">AVERAGE(F14:F22)</f>
        <v>2.537777777777778</v>
      </c>
      <c r="G28" s="27">
        <f t="shared" si="1"/>
        <v>2.467777777777778</v>
      </c>
      <c r="H28" s="27">
        <f t="shared" si="1"/>
        <v>8.226666666666667</v>
      </c>
      <c r="I28" s="27">
        <f t="shared" si="1"/>
        <v>21.45111111111111</v>
      </c>
      <c r="J28" s="27">
        <f t="shared" si="1"/>
        <v>21.43</v>
      </c>
      <c r="K28" s="27">
        <f t="shared" si="1"/>
        <v>14.958888888888888</v>
      </c>
      <c r="L28" s="27">
        <f t="shared" si="1"/>
        <v>8.743333333333332</v>
      </c>
      <c r="M28" s="27">
        <f t="shared" si="1"/>
        <v>20.18333333333333</v>
      </c>
      <c r="N28" s="27">
        <f t="shared" si="1"/>
        <v>2.4444444444444446</v>
      </c>
      <c r="O28" s="27"/>
    </row>
  </sheetData>
  <sheetProtection/>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22"/>
  <sheetViews>
    <sheetView zoomScalePageLayoutView="0" workbookViewId="0" topLeftCell="A1">
      <selection activeCell="C2" sqref="C2"/>
    </sheetView>
  </sheetViews>
  <sheetFormatPr defaultColWidth="11.375" defaultRowHeight="12"/>
  <cols>
    <col min="1" max="1" width="9.375" style="0" bestFit="1" customWidth="1"/>
    <col min="2" max="2" width="7.25390625" style="0" bestFit="1" customWidth="1"/>
    <col min="3" max="3" width="18.25390625" style="0" customWidth="1"/>
    <col min="4" max="4" width="11.875" style="0" bestFit="1" customWidth="1"/>
    <col min="5" max="5" width="13.25390625" style="0" bestFit="1" customWidth="1"/>
    <col min="6" max="6" width="10.875" style="0" bestFit="1" customWidth="1"/>
    <col min="7" max="7" width="11.875" style="0" bestFit="1" customWidth="1"/>
  </cols>
  <sheetData>
    <row r="1" spans="1:7" ht="12">
      <c r="A1" s="17" t="s">
        <v>0</v>
      </c>
      <c r="B1" s="17" t="s">
        <v>1</v>
      </c>
      <c r="C1" s="17" t="s">
        <v>2</v>
      </c>
      <c r="D1" s="17" t="s">
        <v>3</v>
      </c>
      <c r="E1" s="17" t="s">
        <v>4</v>
      </c>
      <c r="F1" s="17" t="s">
        <v>23</v>
      </c>
      <c r="G1" s="17" t="s">
        <v>24</v>
      </c>
    </row>
    <row r="2" spans="1:7" s="41" customFormat="1" ht="72">
      <c r="A2" s="26" t="s">
        <v>46</v>
      </c>
      <c r="B2" s="26" t="s">
        <v>1</v>
      </c>
      <c r="C2" s="26" t="s">
        <v>154</v>
      </c>
      <c r="D2" s="26" t="s">
        <v>146</v>
      </c>
      <c r="E2" s="26" t="s">
        <v>147</v>
      </c>
      <c r="F2" s="26" t="s">
        <v>70</v>
      </c>
      <c r="G2" s="26" t="s">
        <v>69</v>
      </c>
    </row>
    <row r="3" spans="1:7" ht="12">
      <c r="A3" s="17" t="s">
        <v>6</v>
      </c>
      <c r="B3" s="17">
        <v>1</v>
      </c>
      <c r="C3" s="17">
        <v>1</v>
      </c>
      <c r="D3" s="17">
        <v>2</v>
      </c>
      <c r="E3" s="17">
        <v>7</v>
      </c>
      <c r="F3" s="17">
        <v>16.8</v>
      </c>
      <c r="G3" s="17">
        <v>12.1</v>
      </c>
    </row>
    <row r="4" spans="1:7" ht="12">
      <c r="A4" s="17" t="s">
        <v>6</v>
      </c>
      <c r="B4" s="17">
        <v>1</v>
      </c>
      <c r="C4" s="17">
        <v>2</v>
      </c>
      <c r="D4" s="17">
        <v>25</v>
      </c>
      <c r="E4" s="17">
        <v>30</v>
      </c>
      <c r="F4" s="17">
        <v>10.7</v>
      </c>
      <c r="G4" s="17">
        <v>6.7</v>
      </c>
    </row>
    <row r="5" spans="1:7" ht="12">
      <c r="A5" s="17" t="s">
        <v>6</v>
      </c>
      <c r="B5" s="17">
        <v>1</v>
      </c>
      <c r="C5" s="17">
        <v>3</v>
      </c>
      <c r="D5" s="17">
        <v>35</v>
      </c>
      <c r="E5" s="17">
        <v>40</v>
      </c>
      <c r="F5" s="17">
        <v>7.5</v>
      </c>
      <c r="G5" s="17">
        <v>6.3</v>
      </c>
    </row>
    <row r="6" spans="1:7" ht="12">
      <c r="A6" s="17" t="s">
        <v>6</v>
      </c>
      <c r="B6" s="17">
        <v>1</v>
      </c>
      <c r="C6" s="17">
        <v>4</v>
      </c>
      <c r="D6" s="17">
        <v>45</v>
      </c>
      <c r="E6" s="17">
        <v>50</v>
      </c>
      <c r="F6" s="17">
        <v>4.2</v>
      </c>
      <c r="G6" s="17">
        <v>4.6</v>
      </c>
    </row>
    <row r="7" spans="1:7" ht="12">
      <c r="A7" s="17" t="s">
        <v>6</v>
      </c>
      <c r="B7" s="17">
        <v>2</v>
      </c>
      <c r="C7" s="17">
        <v>1</v>
      </c>
      <c r="D7" s="17">
        <v>0</v>
      </c>
      <c r="E7" s="17">
        <v>5</v>
      </c>
      <c r="F7" s="17">
        <v>12.3</v>
      </c>
      <c r="G7" s="17">
        <v>9.9</v>
      </c>
    </row>
    <row r="8" spans="1:7" ht="12">
      <c r="A8" s="17" t="s">
        <v>6</v>
      </c>
      <c r="B8" s="17">
        <v>2</v>
      </c>
      <c r="C8" s="17">
        <v>2</v>
      </c>
      <c r="D8" s="17">
        <v>25</v>
      </c>
      <c r="E8" s="17">
        <v>30</v>
      </c>
      <c r="F8" s="17">
        <v>6.5</v>
      </c>
      <c r="G8" s="17">
        <v>3.1</v>
      </c>
    </row>
    <row r="9" spans="1:7" ht="12">
      <c r="A9" s="17" t="s">
        <v>6</v>
      </c>
      <c r="B9" s="17">
        <v>2</v>
      </c>
      <c r="C9" s="17">
        <v>3</v>
      </c>
      <c r="D9" s="17">
        <v>35</v>
      </c>
      <c r="E9" s="17">
        <v>40</v>
      </c>
      <c r="F9" s="17">
        <v>9</v>
      </c>
      <c r="G9" s="17">
        <v>7.6</v>
      </c>
    </row>
    <row r="10" spans="1:7" ht="12">
      <c r="A10" s="17" t="s">
        <v>6</v>
      </c>
      <c r="B10" s="17">
        <v>2</v>
      </c>
      <c r="C10" s="17">
        <v>4</v>
      </c>
      <c r="D10" s="17">
        <v>45</v>
      </c>
      <c r="E10" s="17">
        <v>50</v>
      </c>
      <c r="F10" s="17">
        <v>4.8</v>
      </c>
      <c r="G10" s="17">
        <v>5</v>
      </c>
    </row>
    <row r="11" spans="1:7" ht="12">
      <c r="A11" s="17" t="s">
        <v>6</v>
      </c>
      <c r="B11" s="17">
        <v>3</v>
      </c>
      <c r="C11" s="17">
        <v>1</v>
      </c>
      <c r="D11" s="17">
        <v>5</v>
      </c>
      <c r="E11" s="17">
        <v>10</v>
      </c>
      <c r="F11" s="17">
        <v>0.02</v>
      </c>
      <c r="G11" s="17">
        <v>0.05</v>
      </c>
    </row>
    <row r="12" spans="1:7" ht="12">
      <c r="A12" s="17" t="s">
        <v>6</v>
      </c>
      <c r="B12" s="17">
        <v>3</v>
      </c>
      <c r="C12" s="17">
        <v>2</v>
      </c>
      <c r="D12" s="17">
        <v>25</v>
      </c>
      <c r="E12" s="17">
        <v>30</v>
      </c>
      <c r="F12" s="17">
        <v>0.58</v>
      </c>
      <c r="G12" s="17">
        <v>0.44</v>
      </c>
    </row>
    <row r="13" spans="1:7" ht="12">
      <c r="A13" s="17" t="s">
        <v>6</v>
      </c>
      <c r="B13" s="17">
        <v>3</v>
      </c>
      <c r="C13" s="17">
        <v>3</v>
      </c>
      <c r="D13" s="17">
        <v>35</v>
      </c>
      <c r="E13" s="17">
        <v>40</v>
      </c>
      <c r="F13" s="17">
        <v>0.02</v>
      </c>
      <c r="G13" s="17">
        <v>0.02</v>
      </c>
    </row>
    <row r="14" spans="1:7" ht="12">
      <c r="A14" s="25" t="s">
        <v>41</v>
      </c>
      <c r="B14" s="17">
        <v>1</v>
      </c>
      <c r="C14" s="17">
        <v>1</v>
      </c>
      <c r="D14" s="17">
        <v>0</v>
      </c>
      <c r="E14" s="17">
        <v>5</v>
      </c>
      <c r="F14" s="17">
        <v>0.79</v>
      </c>
      <c r="G14" s="17">
        <v>0.84</v>
      </c>
    </row>
    <row r="15" spans="1:7" ht="12">
      <c r="A15" s="25" t="s">
        <v>41</v>
      </c>
      <c r="B15" s="17">
        <v>1</v>
      </c>
      <c r="C15" s="17">
        <v>2</v>
      </c>
      <c r="D15" s="17">
        <v>13</v>
      </c>
      <c r="E15" s="17">
        <v>18</v>
      </c>
      <c r="F15" s="17">
        <v>7.7</v>
      </c>
      <c r="G15" s="17">
        <v>7.6</v>
      </c>
    </row>
    <row r="16" spans="1:7" ht="12">
      <c r="A16" s="25" t="s">
        <v>41</v>
      </c>
      <c r="B16" s="17">
        <v>1</v>
      </c>
      <c r="C16" s="17">
        <v>3</v>
      </c>
      <c r="D16" s="17">
        <v>30</v>
      </c>
      <c r="E16" s="17">
        <v>35</v>
      </c>
      <c r="F16" s="17">
        <v>5</v>
      </c>
      <c r="G16" s="17">
        <v>6.4</v>
      </c>
    </row>
    <row r="17" spans="1:7" ht="12">
      <c r="A17" s="25" t="s">
        <v>41</v>
      </c>
      <c r="B17" s="17">
        <v>1</v>
      </c>
      <c r="C17" s="17">
        <v>4</v>
      </c>
      <c r="D17" s="17">
        <v>50</v>
      </c>
      <c r="E17" s="17">
        <v>55</v>
      </c>
      <c r="F17" s="17">
        <v>6.1</v>
      </c>
      <c r="G17" s="17">
        <v>5.1</v>
      </c>
    </row>
    <row r="18" spans="1:7" ht="12">
      <c r="A18" s="25" t="s">
        <v>41</v>
      </c>
      <c r="B18" s="17">
        <v>1</v>
      </c>
      <c r="C18" s="17">
        <v>5</v>
      </c>
      <c r="D18" s="17">
        <v>70</v>
      </c>
      <c r="E18" s="17">
        <v>75</v>
      </c>
      <c r="F18" s="17">
        <v>2.7</v>
      </c>
      <c r="G18" s="17">
        <v>2.9</v>
      </c>
    </row>
    <row r="19" spans="1:7" ht="12">
      <c r="A19" s="25" t="s">
        <v>41</v>
      </c>
      <c r="B19" s="17">
        <v>2</v>
      </c>
      <c r="C19" s="17">
        <v>1</v>
      </c>
      <c r="D19" s="17">
        <v>0</v>
      </c>
      <c r="E19" s="17">
        <v>5</v>
      </c>
      <c r="F19" s="17">
        <v>0.47</v>
      </c>
      <c r="G19" s="17">
        <v>0.44</v>
      </c>
    </row>
    <row r="20" spans="1:7" ht="12">
      <c r="A20" s="25" t="s">
        <v>41</v>
      </c>
      <c r="B20" s="17">
        <v>2</v>
      </c>
      <c r="C20" s="17">
        <v>2</v>
      </c>
      <c r="D20" s="17">
        <v>5</v>
      </c>
      <c r="E20" s="17">
        <v>10</v>
      </c>
      <c r="F20" s="17">
        <v>0.54</v>
      </c>
      <c r="G20" s="17">
        <v>0.44</v>
      </c>
    </row>
    <row r="21" spans="1:7" ht="12">
      <c r="A21" s="25" t="s">
        <v>41</v>
      </c>
      <c r="B21" s="17">
        <v>2</v>
      </c>
      <c r="C21" s="17">
        <v>3</v>
      </c>
      <c r="D21" s="17">
        <v>30</v>
      </c>
      <c r="E21" s="17">
        <v>35</v>
      </c>
      <c r="F21" s="17">
        <v>0.05</v>
      </c>
      <c r="G21" s="17">
        <v>0.02</v>
      </c>
    </row>
    <row r="22" spans="1:7" ht="12">
      <c r="A22" s="25" t="s">
        <v>41</v>
      </c>
      <c r="B22" s="17">
        <v>2</v>
      </c>
      <c r="C22" s="17">
        <v>4</v>
      </c>
      <c r="D22" s="17">
        <v>45</v>
      </c>
      <c r="E22" s="17">
        <v>50</v>
      </c>
      <c r="F22" s="17">
        <v>0.02</v>
      </c>
      <c r="G22" s="17">
        <v>0.07</v>
      </c>
    </row>
  </sheetData>
  <sheetProtection/>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S86"/>
  <sheetViews>
    <sheetView zoomScalePageLayoutView="0" workbookViewId="0" topLeftCell="A1">
      <selection activeCell="F27" sqref="F27"/>
    </sheetView>
  </sheetViews>
  <sheetFormatPr defaultColWidth="11.375" defaultRowHeight="12"/>
  <cols>
    <col min="3" max="3" width="14.00390625" style="0" customWidth="1"/>
    <col min="6" max="6" width="14.00390625" style="0" customWidth="1"/>
    <col min="7" max="7" width="13.375" style="0" customWidth="1"/>
    <col min="8" max="8" width="15.25390625" style="0" customWidth="1"/>
    <col min="9" max="9" width="14.25390625" style="0" customWidth="1"/>
    <col min="10" max="10" width="17.00390625" style="0" customWidth="1"/>
    <col min="11" max="11" width="16.75390625" style="0" customWidth="1"/>
    <col min="12" max="12" width="14.875" style="0" customWidth="1"/>
    <col min="13" max="13" width="17.00390625" style="0" customWidth="1"/>
    <col min="14" max="14" width="16.875" style="0" customWidth="1"/>
    <col min="15" max="15" width="17.75390625" style="0" customWidth="1"/>
    <col min="16" max="16" width="16.125" style="0" customWidth="1"/>
    <col min="17" max="17" width="15.00390625" style="0" customWidth="1"/>
    <col min="18" max="18" width="14.125" style="0" customWidth="1"/>
    <col min="19" max="19" width="27.125" style="0" customWidth="1"/>
  </cols>
  <sheetData>
    <row r="1" spans="1:19" ht="12.75">
      <c r="A1" s="17" t="s">
        <v>0</v>
      </c>
      <c r="B1" s="17" t="s">
        <v>1</v>
      </c>
      <c r="C1" s="17" t="s">
        <v>2</v>
      </c>
      <c r="D1" s="31" t="s">
        <v>33</v>
      </c>
      <c r="E1" s="17" t="s">
        <v>3</v>
      </c>
      <c r="F1" s="17" t="s">
        <v>4</v>
      </c>
      <c r="G1" s="17" t="s">
        <v>34</v>
      </c>
      <c r="H1" s="17" t="s">
        <v>35</v>
      </c>
      <c r="I1" s="42" t="s">
        <v>72</v>
      </c>
      <c r="J1" s="42" t="s">
        <v>73</v>
      </c>
      <c r="K1" s="42" t="s">
        <v>74</v>
      </c>
      <c r="L1" s="42" t="s">
        <v>75</v>
      </c>
      <c r="M1" s="42" t="s">
        <v>76</v>
      </c>
      <c r="N1" s="42" t="s">
        <v>77</v>
      </c>
      <c r="O1" s="24" t="s">
        <v>94</v>
      </c>
      <c r="P1" s="67" t="s">
        <v>80</v>
      </c>
      <c r="Q1" s="42" t="s">
        <v>81</v>
      </c>
      <c r="R1" s="25" t="s">
        <v>83</v>
      </c>
      <c r="S1" s="31" t="s">
        <v>5</v>
      </c>
    </row>
    <row r="2" spans="1:19" s="21" customFormat="1" ht="73.5" customHeight="1">
      <c r="A2" s="26" t="s">
        <v>46</v>
      </c>
      <c r="B2" s="26" t="s">
        <v>1</v>
      </c>
      <c r="C2" s="26" t="s">
        <v>154</v>
      </c>
      <c r="D2" s="45" t="s">
        <v>143</v>
      </c>
      <c r="E2" s="26" t="s">
        <v>146</v>
      </c>
      <c r="F2" s="26" t="s">
        <v>147</v>
      </c>
      <c r="G2" s="26" t="s">
        <v>71</v>
      </c>
      <c r="H2" s="26" t="s">
        <v>45</v>
      </c>
      <c r="I2" s="45" t="s">
        <v>137</v>
      </c>
      <c r="J2" s="45" t="s">
        <v>138</v>
      </c>
      <c r="K2" s="45" t="s">
        <v>139</v>
      </c>
      <c r="L2" s="45" t="s">
        <v>140</v>
      </c>
      <c r="M2" s="45" t="s">
        <v>141</v>
      </c>
      <c r="N2" s="45" t="s">
        <v>142</v>
      </c>
      <c r="O2" s="45" t="s">
        <v>148</v>
      </c>
      <c r="P2" s="45" t="s">
        <v>152</v>
      </c>
      <c r="Q2" s="26" t="s">
        <v>82</v>
      </c>
      <c r="R2" s="26" t="s">
        <v>95</v>
      </c>
      <c r="S2" s="45" t="s">
        <v>43</v>
      </c>
    </row>
    <row r="3" spans="1:19" ht="12">
      <c r="A3" s="17" t="s">
        <v>6</v>
      </c>
      <c r="B3" s="17">
        <v>3</v>
      </c>
      <c r="C3" s="17">
        <v>1</v>
      </c>
      <c r="D3" s="17">
        <v>1</v>
      </c>
      <c r="E3" s="17">
        <v>5</v>
      </c>
      <c r="F3" s="17">
        <v>10</v>
      </c>
      <c r="G3" s="17">
        <v>25.8</v>
      </c>
      <c r="H3" s="17">
        <v>74.2</v>
      </c>
      <c r="I3" s="17">
        <v>79.8</v>
      </c>
      <c r="J3" s="17">
        <v>76.2</v>
      </c>
      <c r="K3" s="17">
        <v>70.9</v>
      </c>
      <c r="L3" s="17">
        <v>64.8</v>
      </c>
      <c r="M3" s="17">
        <v>58.1</v>
      </c>
      <c r="N3" s="17">
        <v>48.2</v>
      </c>
      <c r="O3" s="17">
        <v>55.2</v>
      </c>
      <c r="P3" s="17">
        <v>1.75</v>
      </c>
      <c r="Q3" s="17">
        <v>0.45</v>
      </c>
      <c r="R3" s="17">
        <v>21.52</v>
      </c>
      <c r="S3" s="51" t="s">
        <v>96</v>
      </c>
    </row>
    <row r="4" spans="1:19" ht="12">
      <c r="A4" s="17" t="s">
        <v>6</v>
      </c>
      <c r="B4" s="17">
        <v>3</v>
      </c>
      <c r="C4" s="17">
        <v>1</v>
      </c>
      <c r="D4" s="17">
        <v>2</v>
      </c>
      <c r="E4" s="17">
        <v>5</v>
      </c>
      <c r="F4" s="17">
        <v>10</v>
      </c>
      <c r="G4" s="17">
        <v>23.3</v>
      </c>
      <c r="H4" s="17">
        <v>76.7</v>
      </c>
      <c r="I4" s="17">
        <v>82.8</v>
      </c>
      <c r="J4" s="17">
        <v>78.9</v>
      </c>
      <c r="K4" s="17">
        <v>74.2</v>
      </c>
      <c r="L4" s="17">
        <v>68.6</v>
      </c>
      <c r="M4" s="17">
        <v>62.3</v>
      </c>
      <c r="N4" s="17">
        <v>51</v>
      </c>
      <c r="O4" s="17">
        <v>62.2</v>
      </c>
      <c r="P4" s="17">
        <v>1.75</v>
      </c>
      <c r="Q4" s="17">
        <v>0.41</v>
      </c>
      <c r="R4" s="17">
        <v>21.52</v>
      </c>
      <c r="S4" s="51" t="s">
        <v>96</v>
      </c>
    </row>
    <row r="5" spans="1:19" ht="12">
      <c r="A5" s="17" t="s">
        <v>6</v>
      </c>
      <c r="B5" s="17">
        <v>3</v>
      </c>
      <c r="C5" s="17">
        <v>1</v>
      </c>
      <c r="D5" s="17">
        <v>3</v>
      </c>
      <c r="E5" s="17">
        <v>5</v>
      </c>
      <c r="F5" s="17">
        <v>10</v>
      </c>
      <c r="G5" s="17">
        <v>27.3</v>
      </c>
      <c r="H5" s="17">
        <v>72.7</v>
      </c>
      <c r="I5" s="17">
        <v>78.3</v>
      </c>
      <c r="J5" s="17">
        <v>74.8</v>
      </c>
      <c r="K5" s="17">
        <v>70.4</v>
      </c>
      <c r="L5" s="17">
        <v>65.5</v>
      </c>
      <c r="M5" s="17">
        <v>59.3</v>
      </c>
      <c r="N5" s="17">
        <v>49.3</v>
      </c>
      <c r="O5" s="17">
        <v>57.8</v>
      </c>
      <c r="P5" s="17">
        <v>1.75</v>
      </c>
      <c r="Q5" s="17">
        <v>0.48</v>
      </c>
      <c r="R5" s="17">
        <v>21.52</v>
      </c>
      <c r="S5" s="51" t="s">
        <v>96</v>
      </c>
    </row>
    <row r="6" spans="1:19" ht="12">
      <c r="A6" s="17" t="s">
        <v>6</v>
      </c>
      <c r="B6" s="17">
        <v>1</v>
      </c>
      <c r="C6" s="17">
        <v>1</v>
      </c>
      <c r="D6" s="17">
        <v>1</v>
      </c>
      <c r="E6" s="17">
        <v>2</v>
      </c>
      <c r="F6" s="17">
        <v>7</v>
      </c>
      <c r="G6" s="17">
        <v>36.2</v>
      </c>
      <c r="H6" s="17">
        <v>63.8</v>
      </c>
      <c r="I6" s="17">
        <v>62.9</v>
      </c>
      <c r="J6" s="17">
        <v>58.5</v>
      </c>
      <c r="K6" s="17">
        <v>51.4</v>
      </c>
      <c r="L6" s="17">
        <v>37.9</v>
      </c>
      <c r="M6" s="17">
        <v>29.6</v>
      </c>
      <c r="N6" s="17">
        <v>23.6</v>
      </c>
      <c r="O6" s="17">
        <v>14.5</v>
      </c>
      <c r="P6" s="17">
        <v>2.55</v>
      </c>
      <c r="Q6" s="17">
        <v>0.92</v>
      </c>
      <c r="R6" s="17">
        <v>8.51</v>
      </c>
      <c r="S6" s="51" t="s">
        <v>85</v>
      </c>
    </row>
    <row r="7" spans="1:19" ht="12">
      <c r="A7" s="17" t="s">
        <v>6</v>
      </c>
      <c r="B7" s="17">
        <v>1</v>
      </c>
      <c r="C7" s="17">
        <v>1</v>
      </c>
      <c r="D7" s="17">
        <v>2</v>
      </c>
      <c r="E7" s="17">
        <v>2</v>
      </c>
      <c r="F7" s="17">
        <v>7</v>
      </c>
      <c r="G7" s="17">
        <v>36.1</v>
      </c>
      <c r="H7" s="17">
        <v>63.9</v>
      </c>
      <c r="I7" s="17">
        <v>61.7</v>
      </c>
      <c r="J7" s="17">
        <v>56.2</v>
      </c>
      <c r="K7" s="17">
        <v>48.1</v>
      </c>
      <c r="L7" s="17">
        <v>38.8</v>
      </c>
      <c r="M7" s="17">
        <v>31.2</v>
      </c>
      <c r="N7" s="17">
        <v>23.6</v>
      </c>
      <c r="O7" s="17">
        <v>13</v>
      </c>
      <c r="P7" s="17">
        <v>2.57</v>
      </c>
      <c r="Q7" s="17">
        <v>0.93</v>
      </c>
      <c r="R7" s="17">
        <v>8.51</v>
      </c>
      <c r="S7" s="51" t="s">
        <v>85</v>
      </c>
    </row>
    <row r="8" spans="1:19" ht="12">
      <c r="A8" s="17" t="s">
        <v>6</v>
      </c>
      <c r="B8" s="17">
        <v>1</v>
      </c>
      <c r="C8" s="17">
        <v>1</v>
      </c>
      <c r="D8" s="17">
        <v>3</v>
      </c>
      <c r="E8" s="17">
        <v>2</v>
      </c>
      <c r="F8" s="17">
        <v>7</v>
      </c>
      <c r="G8" s="17">
        <v>38.1</v>
      </c>
      <c r="H8" s="17">
        <v>61.9</v>
      </c>
      <c r="I8" s="17">
        <v>51.9</v>
      </c>
      <c r="J8" s="17">
        <v>42.2</v>
      </c>
      <c r="K8" s="17">
        <v>34.3</v>
      </c>
      <c r="L8" s="17">
        <v>27.7</v>
      </c>
      <c r="M8" s="17">
        <v>22.7</v>
      </c>
      <c r="N8" s="17">
        <v>17.1</v>
      </c>
      <c r="O8" s="17">
        <v>9.7</v>
      </c>
      <c r="P8" s="17">
        <v>2.59</v>
      </c>
      <c r="Q8" s="17">
        <v>0.99</v>
      </c>
      <c r="R8" s="17">
        <v>8.51</v>
      </c>
      <c r="S8" s="51" t="s">
        <v>85</v>
      </c>
    </row>
    <row r="9" spans="1:19" ht="12">
      <c r="A9" s="17" t="s">
        <v>6</v>
      </c>
      <c r="B9" s="17">
        <v>2</v>
      </c>
      <c r="C9" s="17">
        <v>1</v>
      </c>
      <c r="D9" s="17">
        <v>1</v>
      </c>
      <c r="E9" s="17">
        <v>0</v>
      </c>
      <c r="F9" s="17">
        <v>5</v>
      </c>
      <c r="G9" s="17">
        <v>25.5</v>
      </c>
      <c r="H9" s="17">
        <v>74.5</v>
      </c>
      <c r="I9" s="17">
        <v>57</v>
      </c>
      <c r="J9" s="17">
        <v>47</v>
      </c>
      <c r="K9" s="17">
        <v>38.6</v>
      </c>
      <c r="L9" s="17">
        <v>31.7</v>
      </c>
      <c r="M9" s="17">
        <v>27.6</v>
      </c>
      <c r="N9" s="17">
        <v>24.6</v>
      </c>
      <c r="O9" s="17">
        <v>28</v>
      </c>
      <c r="P9" s="17">
        <v>2.53</v>
      </c>
      <c r="Q9" s="17">
        <v>0.65</v>
      </c>
      <c r="R9" s="17">
        <v>8.24</v>
      </c>
      <c r="S9" s="51" t="s">
        <v>85</v>
      </c>
    </row>
    <row r="10" spans="1:19" ht="12">
      <c r="A10" s="17" t="s">
        <v>6</v>
      </c>
      <c r="B10" s="17">
        <v>2</v>
      </c>
      <c r="C10" s="17">
        <v>1</v>
      </c>
      <c r="D10" s="17">
        <v>2</v>
      </c>
      <c r="E10" s="17">
        <v>0</v>
      </c>
      <c r="F10" s="17">
        <v>5</v>
      </c>
      <c r="G10" s="17">
        <v>32.4</v>
      </c>
      <c r="H10" s="17">
        <v>67.6</v>
      </c>
      <c r="I10" s="17">
        <v>61.9</v>
      </c>
      <c r="J10" s="17">
        <v>59</v>
      </c>
      <c r="K10" s="17">
        <v>48.7</v>
      </c>
      <c r="L10" s="17">
        <v>38.6</v>
      </c>
      <c r="M10" s="17">
        <v>32.6</v>
      </c>
      <c r="N10" s="17">
        <v>29.4</v>
      </c>
      <c r="O10" s="17">
        <v>22</v>
      </c>
      <c r="P10" s="17">
        <v>2.53</v>
      </c>
      <c r="Q10" s="17">
        <v>0.82</v>
      </c>
      <c r="R10" s="17">
        <v>8.24</v>
      </c>
      <c r="S10" s="51" t="s">
        <v>85</v>
      </c>
    </row>
    <row r="11" spans="1:19" ht="12">
      <c r="A11" s="17" t="s">
        <v>6</v>
      </c>
      <c r="B11" s="17">
        <v>2</v>
      </c>
      <c r="C11" s="17">
        <v>1</v>
      </c>
      <c r="D11" s="17">
        <v>3</v>
      </c>
      <c r="E11" s="17">
        <v>0</v>
      </c>
      <c r="F11" s="17">
        <v>5</v>
      </c>
      <c r="G11" s="17">
        <v>38.2</v>
      </c>
      <c r="H11" s="17">
        <v>61.8</v>
      </c>
      <c r="I11" s="17">
        <v>59.9</v>
      </c>
      <c r="J11" s="17">
        <v>54</v>
      </c>
      <c r="K11" s="17">
        <v>47.6</v>
      </c>
      <c r="L11" s="17">
        <v>36.2</v>
      </c>
      <c r="M11" s="17">
        <v>31.1</v>
      </c>
      <c r="N11" s="17">
        <v>27.7</v>
      </c>
      <c r="O11" s="17">
        <v>42.2</v>
      </c>
      <c r="P11" s="17">
        <v>2.55</v>
      </c>
      <c r="Q11" s="17">
        <v>0.98</v>
      </c>
      <c r="R11" s="17">
        <v>8.24</v>
      </c>
      <c r="S11" s="51" t="s">
        <v>85</v>
      </c>
    </row>
    <row r="12" spans="1:19" ht="12">
      <c r="A12" s="17" t="s">
        <v>6</v>
      </c>
      <c r="B12" s="17">
        <v>1</v>
      </c>
      <c r="C12" s="17">
        <v>2</v>
      </c>
      <c r="D12" s="17">
        <v>1</v>
      </c>
      <c r="E12" s="17">
        <v>25</v>
      </c>
      <c r="F12" s="17">
        <v>30</v>
      </c>
      <c r="G12" s="17">
        <v>33.2</v>
      </c>
      <c r="H12" s="17">
        <v>66.8</v>
      </c>
      <c r="I12" s="17">
        <v>59.1</v>
      </c>
      <c r="J12" s="17">
        <v>48.3</v>
      </c>
      <c r="K12" s="17">
        <v>39.2</v>
      </c>
      <c r="L12" s="17">
        <v>31.5</v>
      </c>
      <c r="M12" s="17">
        <v>24</v>
      </c>
      <c r="N12" s="17">
        <v>17.2</v>
      </c>
      <c r="O12" s="17">
        <v>13.9</v>
      </c>
      <c r="P12" s="17">
        <v>2.62</v>
      </c>
      <c r="Q12" s="17">
        <v>0.87</v>
      </c>
      <c r="R12" s="17">
        <v>5.96</v>
      </c>
      <c r="S12" s="31" t="s">
        <v>8</v>
      </c>
    </row>
    <row r="13" spans="1:19" ht="12">
      <c r="A13" s="17" t="s">
        <v>6</v>
      </c>
      <c r="B13" s="17">
        <v>1</v>
      </c>
      <c r="C13" s="17">
        <v>2</v>
      </c>
      <c r="D13" s="17">
        <v>2</v>
      </c>
      <c r="E13" s="17">
        <v>25</v>
      </c>
      <c r="F13" s="17">
        <v>30</v>
      </c>
      <c r="G13" s="17">
        <v>40.6</v>
      </c>
      <c r="H13" s="17">
        <v>59.4</v>
      </c>
      <c r="I13" s="17">
        <v>53.4</v>
      </c>
      <c r="J13" s="17">
        <v>44.2</v>
      </c>
      <c r="K13" s="17">
        <v>36.3</v>
      </c>
      <c r="L13" s="17">
        <v>27.8</v>
      </c>
      <c r="M13" s="17">
        <v>20.3</v>
      </c>
      <c r="N13" s="17">
        <v>14.5</v>
      </c>
      <c r="O13" s="17">
        <v>9.5</v>
      </c>
      <c r="P13" s="17">
        <v>2.62</v>
      </c>
      <c r="Q13" s="17">
        <v>1.06</v>
      </c>
      <c r="R13" s="17">
        <v>5.96</v>
      </c>
      <c r="S13" s="31" t="s">
        <v>8</v>
      </c>
    </row>
    <row r="14" spans="1:19" ht="12">
      <c r="A14" s="17" t="s">
        <v>6</v>
      </c>
      <c r="B14" s="17">
        <v>1</v>
      </c>
      <c r="C14" s="17">
        <v>3</v>
      </c>
      <c r="D14" s="17">
        <v>1</v>
      </c>
      <c r="E14" s="17">
        <v>35</v>
      </c>
      <c r="F14" s="17">
        <v>40</v>
      </c>
      <c r="G14" s="17">
        <v>61</v>
      </c>
      <c r="H14" s="17">
        <v>39</v>
      </c>
      <c r="I14" s="17">
        <v>32.7</v>
      </c>
      <c r="J14" s="17">
        <v>28.1</v>
      </c>
      <c r="K14" s="17">
        <v>23.6</v>
      </c>
      <c r="L14" s="17">
        <v>18.7</v>
      </c>
      <c r="M14" s="17">
        <v>12.7</v>
      </c>
      <c r="N14" s="17">
        <v>8.5</v>
      </c>
      <c r="O14" s="17">
        <v>5.9</v>
      </c>
      <c r="P14" s="17">
        <v>2.64</v>
      </c>
      <c r="Q14" s="17">
        <v>1.61</v>
      </c>
      <c r="R14" s="17">
        <v>6.88</v>
      </c>
      <c r="S14" s="31" t="s">
        <v>8</v>
      </c>
    </row>
    <row r="15" spans="1:19" ht="12">
      <c r="A15" s="17" t="s">
        <v>6</v>
      </c>
      <c r="B15" s="17">
        <v>1</v>
      </c>
      <c r="C15" s="17">
        <v>3</v>
      </c>
      <c r="D15" s="17">
        <v>2</v>
      </c>
      <c r="E15" s="17">
        <v>35</v>
      </c>
      <c r="F15" s="17">
        <v>40</v>
      </c>
      <c r="G15" s="17">
        <v>54.1</v>
      </c>
      <c r="H15" s="17">
        <v>45.9</v>
      </c>
      <c r="I15" s="17">
        <v>42.4</v>
      </c>
      <c r="J15" s="17">
        <v>40.1</v>
      </c>
      <c r="K15" s="17">
        <v>35.2</v>
      </c>
      <c r="L15" s="17">
        <v>26.5</v>
      </c>
      <c r="M15" s="17">
        <v>18.3</v>
      </c>
      <c r="N15" s="17">
        <v>12.1</v>
      </c>
      <c r="O15" s="17">
        <v>8.3</v>
      </c>
      <c r="P15" s="17">
        <v>2.64</v>
      </c>
      <c r="Q15" s="17">
        <v>1.43</v>
      </c>
      <c r="R15" s="17">
        <v>6.88</v>
      </c>
      <c r="S15" s="31" t="s">
        <v>8</v>
      </c>
    </row>
    <row r="16" spans="1:19" ht="12">
      <c r="A16" s="17" t="s">
        <v>6</v>
      </c>
      <c r="B16" s="17">
        <v>1</v>
      </c>
      <c r="C16" s="17">
        <v>3</v>
      </c>
      <c r="D16" s="17">
        <v>3</v>
      </c>
      <c r="E16" s="17">
        <v>35</v>
      </c>
      <c r="F16" s="17">
        <v>40</v>
      </c>
      <c r="G16" s="17">
        <v>57.9</v>
      </c>
      <c r="H16" s="17">
        <v>42.1</v>
      </c>
      <c r="I16" s="17">
        <v>38.7</v>
      </c>
      <c r="J16" s="17">
        <v>36.7</v>
      </c>
      <c r="K16" s="17">
        <v>32.6</v>
      </c>
      <c r="L16" s="17">
        <v>26</v>
      </c>
      <c r="M16" s="17">
        <v>15.3</v>
      </c>
      <c r="N16" s="17">
        <v>9.3</v>
      </c>
      <c r="O16" s="17">
        <v>6.2</v>
      </c>
      <c r="P16" s="17">
        <v>2.64</v>
      </c>
      <c r="Q16" s="17">
        <v>1.53</v>
      </c>
      <c r="R16" s="17">
        <v>6.88</v>
      </c>
      <c r="S16" s="31" t="s">
        <v>8</v>
      </c>
    </row>
    <row r="17" spans="1:19" ht="12">
      <c r="A17" s="17" t="s">
        <v>6</v>
      </c>
      <c r="B17" s="17">
        <v>2</v>
      </c>
      <c r="C17" s="17">
        <v>2</v>
      </c>
      <c r="D17" s="17">
        <v>1</v>
      </c>
      <c r="E17" s="17">
        <v>25</v>
      </c>
      <c r="F17" s="17">
        <v>30</v>
      </c>
      <c r="G17" s="17">
        <v>43</v>
      </c>
      <c r="H17" s="17">
        <v>57</v>
      </c>
      <c r="I17" s="17">
        <v>55.4</v>
      </c>
      <c r="J17" s="17">
        <v>48.6</v>
      </c>
      <c r="K17" s="17">
        <v>39.3</v>
      </c>
      <c r="L17" s="17">
        <v>31</v>
      </c>
      <c r="M17" s="17">
        <v>25.7</v>
      </c>
      <c r="N17" s="17">
        <v>20.3</v>
      </c>
      <c r="O17" s="17">
        <v>37.8</v>
      </c>
      <c r="P17" s="17">
        <v>2.62</v>
      </c>
      <c r="Q17" s="17">
        <v>1.13</v>
      </c>
      <c r="R17" s="17">
        <v>5.28</v>
      </c>
      <c r="S17" s="31" t="s">
        <v>8</v>
      </c>
    </row>
    <row r="18" spans="1:19" ht="12">
      <c r="A18" s="17" t="s">
        <v>6</v>
      </c>
      <c r="B18" s="17">
        <v>2</v>
      </c>
      <c r="C18" s="17">
        <v>2</v>
      </c>
      <c r="D18" s="17">
        <v>2</v>
      </c>
      <c r="E18" s="17">
        <v>25</v>
      </c>
      <c r="F18" s="17">
        <v>30</v>
      </c>
      <c r="G18" s="17">
        <v>42.8</v>
      </c>
      <c r="H18" s="17">
        <v>57.2</v>
      </c>
      <c r="I18" s="17">
        <v>54.6</v>
      </c>
      <c r="J18" s="17">
        <v>50.8</v>
      </c>
      <c r="K18" s="17">
        <v>40.8</v>
      </c>
      <c r="L18" s="17">
        <v>29.3</v>
      </c>
      <c r="M18" s="17">
        <v>22.6</v>
      </c>
      <c r="N18" s="17">
        <v>17.3</v>
      </c>
      <c r="O18" s="17">
        <v>35.1</v>
      </c>
      <c r="P18" s="17">
        <v>2.62</v>
      </c>
      <c r="Q18" s="17">
        <v>1.12</v>
      </c>
      <c r="R18" s="17">
        <v>5.28</v>
      </c>
      <c r="S18" s="31" t="s">
        <v>8</v>
      </c>
    </row>
    <row r="19" spans="1:19" ht="12">
      <c r="A19" s="17" t="s">
        <v>6</v>
      </c>
      <c r="B19" s="17">
        <v>2</v>
      </c>
      <c r="C19" s="17">
        <v>2</v>
      </c>
      <c r="D19" s="17">
        <v>3</v>
      </c>
      <c r="E19" s="17">
        <v>25</v>
      </c>
      <c r="F19" s="17">
        <v>30</v>
      </c>
      <c r="G19" s="17">
        <v>42.6</v>
      </c>
      <c r="H19" s="17">
        <v>57.4</v>
      </c>
      <c r="I19" s="17">
        <v>54.4</v>
      </c>
      <c r="J19" s="17">
        <v>50.4</v>
      </c>
      <c r="K19" s="17">
        <v>40.5</v>
      </c>
      <c r="L19" s="17">
        <v>30.9</v>
      </c>
      <c r="M19" s="17">
        <v>26</v>
      </c>
      <c r="N19" s="17">
        <v>20.9</v>
      </c>
      <c r="O19" s="17">
        <v>39.1</v>
      </c>
      <c r="P19" s="17">
        <v>2.62</v>
      </c>
      <c r="Q19" s="17">
        <v>1.12</v>
      </c>
      <c r="R19" s="17">
        <v>5.28</v>
      </c>
      <c r="S19" s="31" t="s">
        <v>8</v>
      </c>
    </row>
    <row r="20" spans="1:19" ht="12">
      <c r="A20" s="17" t="s">
        <v>6</v>
      </c>
      <c r="B20" s="17">
        <v>2</v>
      </c>
      <c r="C20" s="17">
        <v>3</v>
      </c>
      <c r="D20" s="17">
        <v>1</v>
      </c>
      <c r="E20" s="17">
        <v>35</v>
      </c>
      <c r="F20" s="17">
        <v>40</v>
      </c>
      <c r="G20" s="17">
        <v>43.7</v>
      </c>
      <c r="H20" s="17">
        <v>56.3</v>
      </c>
      <c r="I20" s="17">
        <v>53.4</v>
      </c>
      <c r="J20" s="17">
        <v>47.4</v>
      </c>
      <c r="K20" s="17">
        <v>35.5</v>
      </c>
      <c r="L20" s="17">
        <v>24.4</v>
      </c>
      <c r="M20" s="17">
        <v>19.7</v>
      </c>
      <c r="N20" s="17">
        <v>15.8</v>
      </c>
      <c r="O20" s="17">
        <v>39.3</v>
      </c>
      <c r="P20" s="17">
        <v>2.65</v>
      </c>
      <c r="Q20" s="17">
        <v>1.16</v>
      </c>
      <c r="R20" s="17">
        <v>5.06</v>
      </c>
      <c r="S20" s="31" t="s">
        <v>8</v>
      </c>
    </row>
    <row r="21" spans="1:19" ht="12">
      <c r="A21" s="17" t="s">
        <v>6</v>
      </c>
      <c r="B21" s="17">
        <v>2</v>
      </c>
      <c r="C21" s="17">
        <v>3</v>
      </c>
      <c r="D21" s="17">
        <v>2</v>
      </c>
      <c r="E21" s="17">
        <v>35</v>
      </c>
      <c r="F21" s="17">
        <v>40</v>
      </c>
      <c r="G21" s="17">
        <v>48.3</v>
      </c>
      <c r="H21" s="17">
        <v>51.7</v>
      </c>
      <c r="I21" s="17">
        <v>49.5</v>
      </c>
      <c r="J21" s="17">
        <v>46.2</v>
      </c>
      <c r="K21" s="17">
        <v>32.8</v>
      </c>
      <c r="L21" s="17">
        <v>23.6</v>
      </c>
      <c r="M21" s="17">
        <v>18.3</v>
      </c>
      <c r="N21" s="17">
        <v>13.5</v>
      </c>
      <c r="O21" s="17">
        <v>37.6</v>
      </c>
      <c r="P21" s="17">
        <v>2.65</v>
      </c>
      <c r="Q21" s="17">
        <v>1.28</v>
      </c>
      <c r="R21" s="17">
        <v>5.06</v>
      </c>
      <c r="S21" s="31" t="s">
        <v>8</v>
      </c>
    </row>
    <row r="22" spans="1:19" ht="12">
      <c r="A22" s="17" t="s">
        <v>6</v>
      </c>
      <c r="B22" s="17">
        <v>2</v>
      </c>
      <c r="C22" s="17">
        <v>3</v>
      </c>
      <c r="D22" s="17">
        <v>3</v>
      </c>
      <c r="E22" s="17">
        <v>35</v>
      </c>
      <c r="F22" s="17">
        <v>40</v>
      </c>
      <c r="G22" s="17">
        <v>47.8</v>
      </c>
      <c r="H22" s="17">
        <v>52.2</v>
      </c>
      <c r="I22" s="17">
        <v>51.7</v>
      </c>
      <c r="J22" s="17">
        <v>48.5</v>
      </c>
      <c r="K22" s="17">
        <v>41.4</v>
      </c>
      <c r="L22" s="17">
        <v>29.1</v>
      </c>
      <c r="M22" s="17">
        <v>23.6</v>
      </c>
      <c r="N22" s="17">
        <v>19.1</v>
      </c>
      <c r="O22" s="17">
        <v>30.7</v>
      </c>
      <c r="P22" s="17">
        <v>2.65</v>
      </c>
      <c r="Q22" s="17">
        <v>1.27</v>
      </c>
      <c r="R22" s="17">
        <v>5.06</v>
      </c>
      <c r="S22" s="31" t="s">
        <v>8</v>
      </c>
    </row>
    <row r="23" spans="1:19" ht="12">
      <c r="A23" s="17" t="s">
        <v>6</v>
      </c>
      <c r="B23" s="17">
        <v>3</v>
      </c>
      <c r="C23" s="17">
        <v>2</v>
      </c>
      <c r="D23" s="17">
        <v>1</v>
      </c>
      <c r="E23" s="17">
        <v>25</v>
      </c>
      <c r="F23" s="17">
        <v>30</v>
      </c>
      <c r="G23" s="17">
        <v>53.3</v>
      </c>
      <c r="H23" s="17">
        <v>46.7</v>
      </c>
      <c r="I23" s="17">
        <v>42.4</v>
      </c>
      <c r="J23" s="17">
        <v>36.4</v>
      </c>
      <c r="K23" s="17">
        <v>31.6</v>
      </c>
      <c r="L23" s="17">
        <v>28.7</v>
      </c>
      <c r="M23" s="17">
        <v>23.3</v>
      </c>
      <c r="N23" s="17">
        <v>19.3</v>
      </c>
      <c r="O23" s="17">
        <v>35.6</v>
      </c>
      <c r="P23" s="17">
        <v>2.55</v>
      </c>
      <c r="Q23" s="17">
        <v>1.36</v>
      </c>
      <c r="R23" s="17">
        <v>8.81</v>
      </c>
      <c r="S23" s="51" t="s">
        <v>86</v>
      </c>
    </row>
    <row r="24" spans="1:19" ht="12">
      <c r="A24" s="17" t="s">
        <v>6</v>
      </c>
      <c r="B24" s="17">
        <v>3</v>
      </c>
      <c r="C24" s="17">
        <v>2</v>
      </c>
      <c r="D24" s="17">
        <v>2</v>
      </c>
      <c r="E24" s="17">
        <v>25</v>
      </c>
      <c r="F24" s="17">
        <v>30</v>
      </c>
      <c r="G24" s="17">
        <v>59.6</v>
      </c>
      <c r="H24" s="17">
        <v>40.4</v>
      </c>
      <c r="I24" s="17">
        <v>37.2</v>
      </c>
      <c r="J24" s="17">
        <v>33.1</v>
      </c>
      <c r="K24" s="17">
        <v>28.6</v>
      </c>
      <c r="L24" s="17">
        <v>26</v>
      </c>
      <c r="M24" s="17">
        <v>20.7</v>
      </c>
      <c r="N24" s="17">
        <v>17.2</v>
      </c>
      <c r="O24" s="17">
        <v>32.5</v>
      </c>
      <c r="P24" s="17">
        <v>2.55</v>
      </c>
      <c r="Q24" s="17">
        <v>1.52</v>
      </c>
      <c r="R24" s="17">
        <v>8.81</v>
      </c>
      <c r="S24" s="51" t="s">
        <v>86</v>
      </c>
    </row>
    <row r="25" spans="1:19" ht="12">
      <c r="A25" s="17" t="s">
        <v>6</v>
      </c>
      <c r="B25" s="17">
        <v>3</v>
      </c>
      <c r="C25" s="17">
        <v>2</v>
      </c>
      <c r="D25" s="17">
        <v>3</v>
      </c>
      <c r="E25" s="17">
        <v>25</v>
      </c>
      <c r="F25" s="17">
        <v>30</v>
      </c>
      <c r="G25" s="17">
        <v>63.7</v>
      </c>
      <c r="H25" s="17">
        <v>36.3</v>
      </c>
      <c r="I25" s="17">
        <v>37.6</v>
      </c>
      <c r="J25" s="17">
        <v>35.5</v>
      </c>
      <c r="K25" s="17">
        <v>31.5</v>
      </c>
      <c r="L25" s="17">
        <v>28.6</v>
      </c>
      <c r="M25" s="17">
        <v>23.1</v>
      </c>
      <c r="N25" s="17">
        <v>18.9</v>
      </c>
      <c r="O25" s="17">
        <v>34.5</v>
      </c>
      <c r="P25" s="17">
        <v>2.55</v>
      </c>
      <c r="Q25" s="17">
        <v>1.62</v>
      </c>
      <c r="R25" s="17">
        <v>8.81</v>
      </c>
      <c r="S25" s="51" t="s">
        <v>86</v>
      </c>
    </row>
    <row r="26" spans="1:19" ht="12">
      <c r="A26" s="17" t="s">
        <v>6</v>
      </c>
      <c r="B26" s="17">
        <v>3</v>
      </c>
      <c r="C26" s="17">
        <v>3</v>
      </c>
      <c r="D26" s="17">
        <v>1</v>
      </c>
      <c r="E26" s="17">
        <v>35</v>
      </c>
      <c r="F26" s="17">
        <v>40</v>
      </c>
      <c r="G26" s="17">
        <v>59.2</v>
      </c>
      <c r="H26" s="17">
        <v>40.8</v>
      </c>
      <c r="I26" s="17">
        <v>37.8</v>
      </c>
      <c r="J26" s="17">
        <v>37.3</v>
      </c>
      <c r="K26" s="17">
        <v>34.6</v>
      </c>
      <c r="L26" s="17">
        <v>31.1</v>
      </c>
      <c r="M26" s="17">
        <v>23.4</v>
      </c>
      <c r="N26" s="17">
        <v>18</v>
      </c>
      <c r="O26" s="17">
        <v>36.9</v>
      </c>
      <c r="P26" s="17">
        <v>2.64</v>
      </c>
      <c r="Q26" s="17">
        <v>1.56</v>
      </c>
      <c r="R26" s="17">
        <v>4.73</v>
      </c>
      <c r="S26" s="51" t="s">
        <v>86</v>
      </c>
    </row>
    <row r="27" spans="1:19" ht="12">
      <c r="A27" s="17" t="s">
        <v>6</v>
      </c>
      <c r="B27" s="17">
        <v>3</v>
      </c>
      <c r="C27" s="17">
        <v>3</v>
      </c>
      <c r="D27" s="17">
        <v>2</v>
      </c>
      <c r="E27" s="17">
        <v>35</v>
      </c>
      <c r="F27" s="17">
        <v>40</v>
      </c>
      <c r="G27" s="17">
        <v>60</v>
      </c>
      <c r="H27" s="17">
        <v>40</v>
      </c>
      <c r="I27" s="17">
        <v>39</v>
      </c>
      <c r="J27" s="17">
        <v>38.2</v>
      </c>
      <c r="K27" s="17">
        <v>34.5</v>
      </c>
      <c r="L27" s="17">
        <v>29.5</v>
      </c>
      <c r="M27" s="17">
        <v>22.3</v>
      </c>
      <c r="N27" s="17">
        <v>17</v>
      </c>
      <c r="O27" s="17">
        <v>37.5</v>
      </c>
      <c r="P27" s="17">
        <v>2.64</v>
      </c>
      <c r="Q27" s="17">
        <v>1.58</v>
      </c>
      <c r="R27" s="17">
        <v>4.73</v>
      </c>
      <c r="S27" s="51" t="s">
        <v>86</v>
      </c>
    </row>
    <row r="28" spans="1:19" ht="12">
      <c r="A28" s="17" t="s">
        <v>6</v>
      </c>
      <c r="B28" s="17">
        <v>3</v>
      </c>
      <c r="C28" s="17">
        <v>3</v>
      </c>
      <c r="D28" s="17">
        <v>3</v>
      </c>
      <c r="E28" s="17">
        <v>35</v>
      </c>
      <c r="F28" s="17">
        <v>40</v>
      </c>
      <c r="G28" s="17">
        <v>54.5</v>
      </c>
      <c r="H28" s="17">
        <v>45.5</v>
      </c>
      <c r="I28" s="17">
        <v>45.3</v>
      </c>
      <c r="J28" s="17">
        <v>44.3</v>
      </c>
      <c r="K28" s="17">
        <v>42.3</v>
      </c>
      <c r="L28" s="17">
        <v>39.1</v>
      </c>
      <c r="M28" s="17">
        <v>29.9</v>
      </c>
      <c r="N28" s="17">
        <v>22.8</v>
      </c>
      <c r="O28" s="17">
        <v>45.7</v>
      </c>
      <c r="P28" s="17">
        <v>2.64</v>
      </c>
      <c r="Q28" s="17">
        <v>1.44</v>
      </c>
      <c r="R28" s="17">
        <v>4.73</v>
      </c>
      <c r="S28" s="51" t="s">
        <v>86</v>
      </c>
    </row>
    <row r="29" spans="1:19" ht="12">
      <c r="A29" s="17" t="s">
        <v>6</v>
      </c>
      <c r="B29" s="17">
        <v>2</v>
      </c>
      <c r="C29" s="17">
        <v>4</v>
      </c>
      <c r="D29" s="17">
        <v>1</v>
      </c>
      <c r="E29" s="17">
        <v>45</v>
      </c>
      <c r="F29" s="17">
        <v>50</v>
      </c>
      <c r="G29" s="17">
        <v>63.6</v>
      </c>
      <c r="H29" s="17">
        <v>36.4</v>
      </c>
      <c r="I29" s="17">
        <v>26.1</v>
      </c>
      <c r="J29" s="17">
        <v>12</v>
      </c>
      <c r="K29" s="17">
        <v>7.6</v>
      </c>
      <c r="L29" s="17">
        <v>5.8</v>
      </c>
      <c r="M29" s="17">
        <v>5</v>
      </c>
      <c r="N29" s="17">
        <v>4.6</v>
      </c>
      <c r="O29" s="17">
        <v>19.8</v>
      </c>
      <c r="P29" s="17">
        <v>2.66</v>
      </c>
      <c r="Q29" s="17">
        <v>1.69</v>
      </c>
      <c r="R29" s="17">
        <v>3.45</v>
      </c>
      <c r="S29" s="31" t="s">
        <v>8</v>
      </c>
    </row>
    <row r="30" spans="1:19" ht="12">
      <c r="A30" s="17" t="s">
        <v>6</v>
      </c>
      <c r="B30" s="17">
        <v>2</v>
      </c>
      <c r="C30" s="17">
        <v>4</v>
      </c>
      <c r="D30" s="17">
        <v>2</v>
      </c>
      <c r="E30" s="17">
        <v>45</v>
      </c>
      <c r="F30" s="17">
        <v>50</v>
      </c>
      <c r="G30" s="17">
        <v>56.8</v>
      </c>
      <c r="H30" s="17">
        <v>43.2</v>
      </c>
      <c r="I30" s="17">
        <v>31.1</v>
      </c>
      <c r="J30" s="17">
        <v>19.6</v>
      </c>
      <c r="K30" s="17">
        <v>12.8</v>
      </c>
      <c r="L30" s="17">
        <v>9.2</v>
      </c>
      <c r="M30" s="17">
        <v>7.3</v>
      </c>
      <c r="N30" s="17">
        <v>6.7</v>
      </c>
      <c r="O30" s="17">
        <v>29.4</v>
      </c>
      <c r="P30" s="17">
        <v>2.66</v>
      </c>
      <c r="Q30" s="17">
        <v>1.51</v>
      </c>
      <c r="R30" s="17">
        <v>3.45</v>
      </c>
      <c r="S30" s="31" t="s">
        <v>8</v>
      </c>
    </row>
    <row r="31" spans="1:19" ht="12">
      <c r="A31" s="17" t="s">
        <v>6</v>
      </c>
      <c r="B31" s="17">
        <v>2</v>
      </c>
      <c r="C31" s="17">
        <v>4</v>
      </c>
      <c r="D31" s="17">
        <v>3</v>
      </c>
      <c r="E31" s="17">
        <v>45</v>
      </c>
      <c r="F31" s="17">
        <v>50</v>
      </c>
      <c r="G31" s="17">
        <v>52.3</v>
      </c>
      <c r="H31" s="17">
        <v>47.7</v>
      </c>
      <c r="I31" s="17">
        <v>42.1</v>
      </c>
      <c r="J31" s="17">
        <v>29.4</v>
      </c>
      <c r="K31" s="17">
        <v>19</v>
      </c>
      <c r="L31" s="17">
        <v>14</v>
      </c>
      <c r="M31" s="17">
        <v>11.2</v>
      </c>
      <c r="N31" s="17">
        <v>9.9</v>
      </c>
      <c r="O31" s="17">
        <v>16.5</v>
      </c>
      <c r="P31" s="17">
        <v>2.66</v>
      </c>
      <c r="Q31" s="17">
        <v>1.39</v>
      </c>
      <c r="R31" s="17">
        <v>3.45</v>
      </c>
      <c r="S31" s="31" t="s">
        <v>8</v>
      </c>
    </row>
    <row r="32" spans="1:19" ht="12">
      <c r="A32" s="17" t="s">
        <v>6</v>
      </c>
      <c r="B32" s="17">
        <v>1</v>
      </c>
      <c r="C32" s="17">
        <v>4</v>
      </c>
      <c r="D32" s="17">
        <v>1</v>
      </c>
      <c r="E32" s="17">
        <v>45</v>
      </c>
      <c r="F32" s="17">
        <v>50</v>
      </c>
      <c r="G32" s="17">
        <v>49.3</v>
      </c>
      <c r="H32" s="17">
        <v>50.7</v>
      </c>
      <c r="I32" s="17">
        <v>43</v>
      </c>
      <c r="J32" s="17">
        <v>40.3</v>
      </c>
      <c r="K32" s="17">
        <v>35.5</v>
      </c>
      <c r="L32" s="17">
        <v>26.8</v>
      </c>
      <c r="M32" s="17">
        <v>16.9</v>
      </c>
      <c r="N32" s="17">
        <v>9.8</v>
      </c>
      <c r="O32" s="17">
        <v>5.8</v>
      </c>
      <c r="P32" s="17">
        <v>2.66</v>
      </c>
      <c r="Q32" s="17">
        <v>1.31</v>
      </c>
      <c r="R32" s="17">
        <v>2.89</v>
      </c>
      <c r="S32" s="31" t="s">
        <v>9</v>
      </c>
    </row>
    <row r="33" spans="1:19" ht="12">
      <c r="A33" s="17" t="s">
        <v>6</v>
      </c>
      <c r="B33" s="17">
        <v>1</v>
      </c>
      <c r="C33" s="17">
        <v>4</v>
      </c>
      <c r="D33" s="17">
        <v>2</v>
      </c>
      <c r="E33" s="17">
        <v>45</v>
      </c>
      <c r="F33" s="17">
        <v>50</v>
      </c>
      <c r="G33" s="17">
        <v>58.7</v>
      </c>
      <c r="H33" s="17">
        <v>41.3</v>
      </c>
      <c r="I33" s="17">
        <v>32.5</v>
      </c>
      <c r="J33" s="17">
        <v>29.2</v>
      </c>
      <c r="K33" s="17">
        <v>24.8</v>
      </c>
      <c r="L33" s="17">
        <v>20.3</v>
      </c>
      <c r="M33" s="17">
        <v>13.5</v>
      </c>
      <c r="N33" s="17">
        <v>7.6</v>
      </c>
      <c r="O33" s="17">
        <v>5</v>
      </c>
      <c r="P33" s="17">
        <v>2.66</v>
      </c>
      <c r="Q33" s="17">
        <v>1.56</v>
      </c>
      <c r="R33" s="17">
        <v>2.89</v>
      </c>
      <c r="S33" s="31" t="s">
        <v>9</v>
      </c>
    </row>
    <row r="34" spans="1:19" ht="12">
      <c r="A34" s="25" t="s">
        <v>41</v>
      </c>
      <c r="B34" s="17">
        <v>1</v>
      </c>
      <c r="C34" s="17">
        <v>1</v>
      </c>
      <c r="D34" s="17">
        <v>1</v>
      </c>
      <c r="E34" s="17">
        <v>0</v>
      </c>
      <c r="F34" s="17">
        <v>5</v>
      </c>
      <c r="G34" s="17">
        <v>61.2</v>
      </c>
      <c r="H34" s="17">
        <v>38.8</v>
      </c>
      <c r="I34" s="17">
        <v>37.7</v>
      </c>
      <c r="J34" s="17">
        <v>36.1</v>
      </c>
      <c r="K34" s="17">
        <v>35.6</v>
      </c>
      <c r="L34" s="17">
        <v>32.1</v>
      </c>
      <c r="M34" s="17">
        <v>24.9</v>
      </c>
      <c r="N34" s="17">
        <v>13.7</v>
      </c>
      <c r="O34" s="17">
        <v>33.1</v>
      </c>
      <c r="P34" s="17">
        <v>2.59</v>
      </c>
      <c r="Q34" s="17">
        <v>1.59</v>
      </c>
      <c r="R34" s="17">
        <v>4.3</v>
      </c>
      <c r="S34" s="31" t="s">
        <v>7</v>
      </c>
    </row>
    <row r="35" spans="1:19" ht="12">
      <c r="A35" s="25" t="s">
        <v>41</v>
      </c>
      <c r="B35" s="17">
        <v>1</v>
      </c>
      <c r="C35" s="17">
        <v>1</v>
      </c>
      <c r="D35" s="17">
        <v>2</v>
      </c>
      <c r="E35" s="17">
        <v>0</v>
      </c>
      <c r="F35" s="17">
        <v>5</v>
      </c>
      <c r="G35" s="17">
        <v>49.4</v>
      </c>
      <c r="H35" s="17">
        <v>50.6</v>
      </c>
      <c r="I35" s="17">
        <v>48.6</v>
      </c>
      <c r="J35" s="17">
        <v>46.4</v>
      </c>
      <c r="K35" s="17">
        <v>44.5</v>
      </c>
      <c r="L35" s="17">
        <v>38.9</v>
      </c>
      <c r="M35" s="17">
        <v>28.7</v>
      </c>
      <c r="N35" s="17">
        <v>14.9</v>
      </c>
      <c r="O35" s="17">
        <v>43.9</v>
      </c>
      <c r="P35" s="17">
        <v>2.59</v>
      </c>
      <c r="Q35" s="17">
        <v>1.28</v>
      </c>
      <c r="R35" s="17">
        <v>4.3</v>
      </c>
      <c r="S35" s="31" t="s">
        <v>7</v>
      </c>
    </row>
    <row r="36" spans="1:19" ht="12">
      <c r="A36" s="25" t="s">
        <v>41</v>
      </c>
      <c r="B36" s="17">
        <v>2</v>
      </c>
      <c r="C36" s="17">
        <v>1</v>
      </c>
      <c r="D36" s="17">
        <v>1</v>
      </c>
      <c r="E36" s="17">
        <v>0</v>
      </c>
      <c r="F36" s="17">
        <v>5</v>
      </c>
      <c r="G36" s="17">
        <v>45.9</v>
      </c>
      <c r="H36" s="17">
        <v>54.1</v>
      </c>
      <c r="I36" s="17">
        <v>52.2</v>
      </c>
      <c r="J36" s="17">
        <v>50.4</v>
      </c>
      <c r="K36" s="17">
        <v>46.7</v>
      </c>
      <c r="L36" s="17">
        <v>43.3</v>
      </c>
      <c r="M36" s="17">
        <v>39.1</v>
      </c>
      <c r="N36" s="17">
        <v>29.7</v>
      </c>
      <c r="O36" s="17">
        <v>44.1</v>
      </c>
      <c r="P36" s="17">
        <v>2.59</v>
      </c>
      <c r="Q36" s="17">
        <v>1.19</v>
      </c>
      <c r="R36" s="17">
        <v>4.91</v>
      </c>
      <c r="S36" s="31" t="s">
        <v>7</v>
      </c>
    </row>
    <row r="37" spans="1:19" ht="12">
      <c r="A37" s="25" t="s">
        <v>41</v>
      </c>
      <c r="B37" s="17">
        <v>2</v>
      </c>
      <c r="C37" s="17">
        <v>1</v>
      </c>
      <c r="D37" s="17">
        <v>2</v>
      </c>
      <c r="E37" s="17">
        <v>0</v>
      </c>
      <c r="F37" s="17">
        <v>5</v>
      </c>
      <c r="G37" s="17">
        <v>58.8</v>
      </c>
      <c r="H37" s="17">
        <v>41.2</v>
      </c>
      <c r="I37" s="17">
        <v>41.2</v>
      </c>
      <c r="J37" s="17">
        <v>38.9</v>
      </c>
      <c r="K37" s="17">
        <v>36.5</v>
      </c>
      <c r="L37" s="17">
        <v>34.3</v>
      </c>
      <c r="M37" s="17">
        <v>31.1</v>
      </c>
      <c r="N37" s="17">
        <v>20.8</v>
      </c>
      <c r="O37" s="17">
        <v>34.7</v>
      </c>
      <c r="P37" s="17">
        <v>2.59</v>
      </c>
      <c r="Q37" s="17">
        <v>1.52</v>
      </c>
      <c r="R37" s="17">
        <v>4.91</v>
      </c>
      <c r="S37" s="31" t="s">
        <v>7</v>
      </c>
    </row>
    <row r="38" spans="1:19" ht="12">
      <c r="A38" s="25" t="s">
        <v>41</v>
      </c>
      <c r="B38" s="17">
        <v>1</v>
      </c>
      <c r="C38" s="17">
        <v>2</v>
      </c>
      <c r="D38" s="17">
        <v>1</v>
      </c>
      <c r="E38" s="17">
        <v>13</v>
      </c>
      <c r="F38" s="17">
        <v>18</v>
      </c>
      <c r="G38" s="17">
        <v>44.8</v>
      </c>
      <c r="H38" s="17">
        <v>55.2</v>
      </c>
      <c r="I38" s="17">
        <v>58.8</v>
      </c>
      <c r="J38" s="17">
        <v>56.2</v>
      </c>
      <c r="K38" s="17">
        <v>49.3</v>
      </c>
      <c r="L38" s="17">
        <v>38.3</v>
      </c>
      <c r="M38" s="17">
        <v>32.5</v>
      </c>
      <c r="N38" s="17">
        <v>26.7</v>
      </c>
      <c r="O38" s="17">
        <v>53.6</v>
      </c>
      <c r="P38" s="17">
        <v>2.56</v>
      </c>
      <c r="Q38" s="17">
        <v>1.15</v>
      </c>
      <c r="R38" s="17">
        <v>6.87</v>
      </c>
      <c r="S38" s="31" t="s">
        <v>8</v>
      </c>
    </row>
    <row r="39" spans="1:19" ht="12">
      <c r="A39" s="25" t="s">
        <v>41</v>
      </c>
      <c r="B39" s="17">
        <v>1</v>
      </c>
      <c r="C39" s="17">
        <v>2</v>
      </c>
      <c r="D39" s="17">
        <v>2</v>
      </c>
      <c r="E39" s="17">
        <v>13</v>
      </c>
      <c r="F39" s="17">
        <v>18</v>
      </c>
      <c r="G39" s="17">
        <v>38</v>
      </c>
      <c r="H39" s="17">
        <v>62</v>
      </c>
      <c r="I39" s="17">
        <v>63.3</v>
      </c>
      <c r="J39" s="17">
        <v>60.8</v>
      </c>
      <c r="K39" s="17">
        <v>50.9</v>
      </c>
      <c r="L39" s="17">
        <v>38.9</v>
      </c>
      <c r="M39" s="17">
        <v>32.8</v>
      </c>
      <c r="N39" s="17">
        <v>26.3</v>
      </c>
      <c r="O39" s="17">
        <v>57.9</v>
      </c>
      <c r="P39" s="17">
        <v>2.56</v>
      </c>
      <c r="Q39" s="17">
        <v>0.97</v>
      </c>
      <c r="R39" s="17">
        <v>6.87</v>
      </c>
      <c r="S39" s="31" t="s">
        <v>8</v>
      </c>
    </row>
    <row r="40" spans="1:19" ht="12">
      <c r="A40" s="25" t="s">
        <v>41</v>
      </c>
      <c r="B40" s="17">
        <v>1</v>
      </c>
      <c r="C40" s="17">
        <v>3</v>
      </c>
      <c r="D40" s="17">
        <v>1</v>
      </c>
      <c r="E40" s="17">
        <v>30</v>
      </c>
      <c r="F40" s="17">
        <v>35</v>
      </c>
      <c r="G40" s="17">
        <v>51.7</v>
      </c>
      <c r="H40" s="17">
        <v>48.3</v>
      </c>
      <c r="I40" s="17">
        <v>46.6</v>
      </c>
      <c r="J40" s="17">
        <v>36</v>
      </c>
      <c r="K40" s="17">
        <v>29.6</v>
      </c>
      <c r="L40" s="17">
        <v>24.5</v>
      </c>
      <c r="M40" s="17">
        <v>19.5</v>
      </c>
      <c r="N40" s="17">
        <v>15.3</v>
      </c>
      <c r="O40" s="17">
        <v>22.8</v>
      </c>
      <c r="P40" s="17">
        <v>2.61</v>
      </c>
      <c r="Q40" s="17">
        <v>1.35</v>
      </c>
      <c r="R40" s="17">
        <v>3.74</v>
      </c>
      <c r="S40" s="31" t="s">
        <v>8</v>
      </c>
    </row>
    <row r="41" spans="1:19" ht="12">
      <c r="A41" s="25" t="s">
        <v>41</v>
      </c>
      <c r="B41" s="17">
        <v>1</v>
      </c>
      <c r="C41" s="17">
        <v>3</v>
      </c>
      <c r="D41" s="17">
        <v>2</v>
      </c>
      <c r="E41" s="17">
        <v>30</v>
      </c>
      <c r="F41" s="17">
        <v>35</v>
      </c>
      <c r="G41" s="17">
        <v>44.8</v>
      </c>
      <c r="H41" s="17">
        <v>55.2</v>
      </c>
      <c r="I41" s="17">
        <v>50.1</v>
      </c>
      <c r="J41" s="17">
        <v>38.6</v>
      </c>
      <c r="K41" s="17">
        <v>31.9</v>
      </c>
      <c r="L41" s="17">
        <v>26.9</v>
      </c>
      <c r="M41" s="17">
        <v>22</v>
      </c>
      <c r="N41" s="17">
        <v>17.7</v>
      </c>
      <c r="O41" s="17">
        <v>24.6</v>
      </c>
      <c r="P41" s="17">
        <v>2.61</v>
      </c>
      <c r="Q41" s="17">
        <v>1.17</v>
      </c>
      <c r="R41" s="17">
        <v>3.74</v>
      </c>
      <c r="S41" s="31" t="s">
        <v>8</v>
      </c>
    </row>
    <row r="42" spans="1:19" ht="12">
      <c r="A42" s="25" t="s">
        <v>41</v>
      </c>
      <c r="B42" s="17">
        <v>2</v>
      </c>
      <c r="C42" s="17">
        <v>2</v>
      </c>
      <c r="D42" s="17">
        <v>1</v>
      </c>
      <c r="E42" s="17">
        <v>5</v>
      </c>
      <c r="F42" s="17">
        <v>10</v>
      </c>
      <c r="G42" s="17">
        <v>40.4</v>
      </c>
      <c r="H42" s="17">
        <v>59.6</v>
      </c>
      <c r="I42" s="17">
        <v>62.1</v>
      </c>
      <c r="J42" s="17">
        <v>58.4</v>
      </c>
      <c r="K42" s="17">
        <v>54.6</v>
      </c>
      <c r="L42" s="17">
        <v>51</v>
      </c>
      <c r="M42" s="17">
        <v>47.3</v>
      </c>
      <c r="N42" s="17">
        <v>40.5</v>
      </c>
      <c r="O42" s="17">
        <v>53</v>
      </c>
      <c r="P42" s="17">
        <v>2.53</v>
      </c>
      <c r="Q42" s="17">
        <v>1.02</v>
      </c>
      <c r="R42" s="17">
        <v>5.22</v>
      </c>
      <c r="S42" s="31" t="s">
        <v>8</v>
      </c>
    </row>
    <row r="43" spans="1:19" ht="12">
      <c r="A43" s="25" t="s">
        <v>41</v>
      </c>
      <c r="B43" s="17">
        <v>2</v>
      </c>
      <c r="C43" s="17">
        <v>2</v>
      </c>
      <c r="D43" s="17">
        <v>2</v>
      </c>
      <c r="E43" s="17">
        <v>5</v>
      </c>
      <c r="F43" s="17">
        <v>10</v>
      </c>
      <c r="G43" s="17">
        <v>40</v>
      </c>
      <c r="H43" s="17">
        <v>60</v>
      </c>
      <c r="I43" s="17">
        <v>61.1</v>
      </c>
      <c r="J43" s="17">
        <v>58.4</v>
      </c>
      <c r="K43" s="17">
        <v>54.3</v>
      </c>
      <c r="L43" s="17">
        <v>50.4</v>
      </c>
      <c r="M43" s="17">
        <v>46.5</v>
      </c>
      <c r="N43" s="17">
        <v>40.8</v>
      </c>
      <c r="O43" s="17">
        <v>53.4</v>
      </c>
      <c r="P43" s="17">
        <v>2.53</v>
      </c>
      <c r="Q43" s="17">
        <v>1.01</v>
      </c>
      <c r="R43" s="17">
        <v>5.22</v>
      </c>
      <c r="S43" s="31" t="s">
        <v>8</v>
      </c>
    </row>
    <row r="44" spans="1:19" ht="12">
      <c r="A44" s="25" t="s">
        <v>41</v>
      </c>
      <c r="B44" s="17">
        <v>2</v>
      </c>
      <c r="C44" s="17">
        <v>3</v>
      </c>
      <c r="D44" s="17">
        <v>1</v>
      </c>
      <c r="E44" s="17">
        <v>30</v>
      </c>
      <c r="F44" s="17">
        <v>35</v>
      </c>
      <c r="G44" s="17">
        <v>55.1</v>
      </c>
      <c r="H44" s="17">
        <v>44.9</v>
      </c>
      <c r="I44" s="17">
        <v>43.8</v>
      </c>
      <c r="J44" s="17">
        <v>41.9</v>
      </c>
      <c r="K44" s="17">
        <v>39.7</v>
      </c>
      <c r="L44" s="17">
        <v>36.6</v>
      </c>
      <c r="M44" s="17">
        <v>32.5</v>
      </c>
      <c r="N44" s="17">
        <v>24</v>
      </c>
      <c r="O44" s="17">
        <v>40.8</v>
      </c>
      <c r="P44" s="17">
        <v>2.61</v>
      </c>
      <c r="Q44" s="17">
        <v>1.44</v>
      </c>
      <c r="R44" s="17">
        <v>3.75</v>
      </c>
      <c r="S44" s="31" t="s">
        <v>8</v>
      </c>
    </row>
    <row r="45" spans="1:19" ht="12">
      <c r="A45" s="25" t="s">
        <v>41</v>
      </c>
      <c r="B45" s="17">
        <v>2</v>
      </c>
      <c r="C45" s="17">
        <v>3</v>
      </c>
      <c r="D45" s="17">
        <v>2</v>
      </c>
      <c r="E45" s="17">
        <v>30</v>
      </c>
      <c r="F45" s="17">
        <v>35</v>
      </c>
      <c r="G45" s="17">
        <v>55.5</v>
      </c>
      <c r="H45" s="17">
        <v>44.5</v>
      </c>
      <c r="I45" s="17">
        <v>45.8</v>
      </c>
      <c r="J45" s="17">
        <v>44.4</v>
      </c>
      <c r="K45" s="17">
        <v>42.5</v>
      </c>
      <c r="L45" s="17">
        <v>39.1</v>
      </c>
      <c r="M45" s="17">
        <v>34.8</v>
      </c>
      <c r="N45" s="17">
        <v>26.1</v>
      </c>
      <c r="O45" s="17">
        <v>43.3</v>
      </c>
      <c r="P45" s="17">
        <v>2.61</v>
      </c>
      <c r="Q45" s="17">
        <v>1.45</v>
      </c>
      <c r="R45" s="17">
        <v>3.75</v>
      </c>
      <c r="S45" s="31" t="s">
        <v>8</v>
      </c>
    </row>
    <row r="46" spans="1:19" ht="12">
      <c r="A46" s="25" t="s">
        <v>41</v>
      </c>
      <c r="B46" s="17">
        <v>1</v>
      </c>
      <c r="C46" s="17">
        <v>4</v>
      </c>
      <c r="D46" s="17">
        <v>1</v>
      </c>
      <c r="E46" s="17">
        <v>50</v>
      </c>
      <c r="F46" s="17">
        <v>55</v>
      </c>
      <c r="G46" s="17">
        <v>61.8</v>
      </c>
      <c r="H46" s="17">
        <v>38.2</v>
      </c>
      <c r="I46" s="17">
        <v>31.5</v>
      </c>
      <c r="J46" s="17">
        <v>24.8</v>
      </c>
      <c r="K46" s="17">
        <v>22</v>
      </c>
      <c r="L46" s="17">
        <v>18.1</v>
      </c>
      <c r="M46" s="17">
        <v>11.8</v>
      </c>
      <c r="N46" s="17">
        <v>7.5</v>
      </c>
      <c r="O46" s="17">
        <v>16.3</v>
      </c>
      <c r="P46" s="17">
        <v>2.64</v>
      </c>
      <c r="Q46" s="17">
        <v>1.63</v>
      </c>
      <c r="R46" s="17">
        <v>2.36</v>
      </c>
      <c r="S46" s="31" t="s">
        <v>9</v>
      </c>
    </row>
    <row r="47" spans="1:19" ht="12">
      <c r="A47" s="25" t="s">
        <v>41</v>
      </c>
      <c r="B47" s="17">
        <v>1</v>
      </c>
      <c r="C47" s="17">
        <v>4</v>
      </c>
      <c r="D47" s="17">
        <v>2</v>
      </c>
      <c r="E47" s="17">
        <v>50</v>
      </c>
      <c r="F47" s="17">
        <v>55</v>
      </c>
      <c r="G47" s="17">
        <v>59</v>
      </c>
      <c r="H47" s="17">
        <v>41</v>
      </c>
      <c r="I47" s="17">
        <v>36</v>
      </c>
      <c r="J47" s="17">
        <v>28.5</v>
      </c>
      <c r="K47" s="17">
        <v>24.9</v>
      </c>
      <c r="L47" s="17">
        <v>20</v>
      </c>
      <c r="M47" s="17">
        <v>13.5</v>
      </c>
      <c r="N47" s="17">
        <v>9.1</v>
      </c>
      <c r="O47" s="17">
        <v>19.1</v>
      </c>
      <c r="P47" s="17">
        <v>2.64</v>
      </c>
      <c r="Q47" s="17">
        <v>1.56</v>
      </c>
      <c r="R47" s="17">
        <v>2.36</v>
      </c>
      <c r="S47" s="31" t="s">
        <v>9</v>
      </c>
    </row>
    <row r="48" spans="1:19" ht="12">
      <c r="A48" s="25" t="s">
        <v>41</v>
      </c>
      <c r="B48" s="17">
        <v>2</v>
      </c>
      <c r="C48" s="17">
        <v>4</v>
      </c>
      <c r="D48" s="17">
        <v>1</v>
      </c>
      <c r="E48" s="17">
        <v>45</v>
      </c>
      <c r="F48" s="17">
        <v>50</v>
      </c>
      <c r="G48" s="17">
        <v>65.2</v>
      </c>
      <c r="H48" s="17">
        <v>34.8</v>
      </c>
      <c r="I48" s="17">
        <v>33.9</v>
      </c>
      <c r="J48" s="17">
        <v>33.1</v>
      </c>
      <c r="K48" s="17">
        <v>31.9</v>
      </c>
      <c r="L48" s="17">
        <v>29.6</v>
      </c>
      <c r="M48" s="17">
        <v>26.8</v>
      </c>
      <c r="N48" s="17">
        <v>19.9</v>
      </c>
      <c r="O48" s="17">
        <v>31.4</v>
      </c>
      <c r="P48" s="17">
        <v>2.63</v>
      </c>
      <c r="Q48" s="17">
        <v>1.71</v>
      </c>
      <c r="R48" s="17">
        <v>3.03</v>
      </c>
      <c r="S48" s="31" t="s">
        <v>10</v>
      </c>
    </row>
    <row r="49" spans="1:19" ht="12">
      <c r="A49" s="25" t="s">
        <v>41</v>
      </c>
      <c r="B49" s="17">
        <v>2</v>
      </c>
      <c r="C49" s="17">
        <v>4</v>
      </c>
      <c r="D49" s="17">
        <v>2</v>
      </c>
      <c r="E49" s="17">
        <v>45</v>
      </c>
      <c r="F49" s="17">
        <v>50</v>
      </c>
      <c r="G49" s="17">
        <v>66</v>
      </c>
      <c r="H49" s="17">
        <v>34</v>
      </c>
      <c r="I49" s="17">
        <v>32.7</v>
      </c>
      <c r="J49" s="17">
        <v>30.1</v>
      </c>
      <c r="K49" s="17">
        <v>28.5</v>
      </c>
      <c r="L49" s="17">
        <v>26.5</v>
      </c>
      <c r="M49" s="17">
        <v>23.6</v>
      </c>
      <c r="N49" s="17">
        <v>16.8</v>
      </c>
      <c r="O49" s="17">
        <v>27.4</v>
      </c>
      <c r="P49" s="17">
        <v>2.63</v>
      </c>
      <c r="Q49" s="17">
        <v>1.74</v>
      </c>
      <c r="R49" s="17">
        <v>3.03</v>
      </c>
      <c r="S49" s="31" t="s">
        <v>10</v>
      </c>
    </row>
    <row r="50" spans="1:19" ht="12">
      <c r="A50" s="25" t="s">
        <v>41</v>
      </c>
      <c r="B50" s="17">
        <v>1</v>
      </c>
      <c r="C50" s="17">
        <v>5</v>
      </c>
      <c r="D50" s="17">
        <v>1</v>
      </c>
      <c r="E50" s="17">
        <v>70</v>
      </c>
      <c r="F50" s="17">
        <v>75</v>
      </c>
      <c r="G50" s="17">
        <v>59.7</v>
      </c>
      <c r="H50" s="17">
        <v>40.3</v>
      </c>
      <c r="I50" s="17">
        <v>35.3</v>
      </c>
      <c r="J50" s="17">
        <v>29.9</v>
      </c>
      <c r="K50" s="17">
        <v>25.7</v>
      </c>
      <c r="L50" s="17">
        <v>20.7</v>
      </c>
      <c r="M50" s="17">
        <v>16.8</v>
      </c>
      <c r="N50" s="17">
        <v>11.7</v>
      </c>
      <c r="O50" s="17">
        <v>19.6</v>
      </c>
      <c r="P50" s="17">
        <v>2.62</v>
      </c>
      <c r="Q50" s="17">
        <v>1.56</v>
      </c>
      <c r="R50" s="17">
        <v>3.82</v>
      </c>
      <c r="S50" s="31" t="s">
        <v>10</v>
      </c>
    </row>
    <row r="51" spans="1:19" ht="12">
      <c r="A51" s="25" t="s">
        <v>41</v>
      </c>
      <c r="B51" s="17">
        <v>1</v>
      </c>
      <c r="C51" s="17">
        <v>5</v>
      </c>
      <c r="D51" s="17">
        <v>2</v>
      </c>
      <c r="E51" s="17">
        <v>70</v>
      </c>
      <c r="F51" s="17">
        <v>75</v>
      </c>
      <c r="G51" s="17">
        <v>60.6</v>
      </c>
      <c r="H51" s="17">
        <v>39.4</v>
      </c>
      <c r="I51" s="17">
        <v>33.2</v>
      </c>
      <c r="J51" s="17">
        <v>26.8</v>
      </c>
      <c r="K51" s="17">
        <v>22.5</v>
      </c>
      <c r="L51" s="17">
        <v>18.8</v>
      </c>
      <c r="M51" s="17">
        <v>14.2</v>
      </c>
      <c r="N51" s="17">
        <v>11.4</v>
      </c>
      <c r="O51" s="17">
        <v>18.4</v>
      </c>
      <c r="P51" s="17">
        <v>2.62</v>
      </c>
      <c r="Q51" s="17">
        <v>1.59</v>
      </c>
      <c r="R51" s="17">
        <v>3.82</v>
      </c>
      <c r="S51" s="31" t="s">
        <v>10</v>
      </c>
    </row>
    <row r="53" spans="13:18" ht="12">
      <c r="M53" s="37" t="s">
        <v>29</v>
      </c>
      <c r="O53" t="s">
        <v>25</v>
      </c>
      <c r="P53" t="s">
        <v>26</v>
      </c>
      <c r="Q53" t="s">
        <v>27</v>
      </c>
      <c r="R53" t="s">
        <v>28</v>
      </c>
    </row>
    <row r="54" spans="13:18" ht="12">
      <c r="M54" s="60" t="s">
        <v>130</v>
      </c>
      <c r="N54" s="1" t="s">
        <v>30</v>
      </c>
      <c r="O54" s="2">
        <f>COUNT(O3:O5)</f>
        <v>3</v>
      </c>
      <c r="P54" s="2">
        <f>COUNT(P3:P5)</f>
        <v>3</v>
      </c>
      <c r="Q54" s="2">
        <f>COUNT(Q3:Q5)</f>
        <v>3</v>
      </c>
      <c r="R54" s="3">
        <f>COUNT(R3:R5)</f>
        <v>3</v>
      </c>
    </row>
    <row r="55" spans="13:18" ht="12">
      <c r="M55" s="4"/>
      <c r="N55" s="46" t="s">
        <v>87</v>
      </c>
      <c r="O55" s="6">
        <f>AVERAGE(O3:O5)</f>
        <v>58.4</v>
      </c>
      <c r="P55" s="6">
        <f>AVERAGE(P3:P5)</f>
        <v>1.75</v>
      </c>
      <c r="Q55" s="15">
        <f>AVERAGE(Q3:Q5)</f>
        <v>0.4466666666666666</v>
      </c>
      <c r="R55" s="7">
        <f>AVERAGE(R3:R5)</f>
        <v>21.52</v>
      </c>
    </row>
    <row r="56" spans="13:18" ht="12">
      <c r="M56" s="4"/>
      <c r="N56" s="46" t="s">
        <v>88</v>
      </c>
      <c r="O56" s="6">
        <f>100*STDEV(O3:O5)/O55</f>
        <v>6.058837675669225</v>
      </c>
      <c r="P56" s="6">
        <f>100*STDEV(P3:P5)/P55</f>
        <v>0</v>
      </c>
      <c r="Q56" s="6">
        <f>100*STDEV(Q3:Q5)/Q55</f>
        <v>7.862428173770702</v>
      </c>
      <c r="R56" s="7">
        <f>100*STDEV(R3:R5)/R55</f>
        <v>0</v>
      </c>
    </row>
    <row r="57" spans="13:18" ht="12">
      <c r="M57" s="4"/>
      <c r="N57" s="8"/>
      <c r="O57" s="8"/>
      <c r="P57" s="8"/>
      <c r="Q57" s="8"/>
      <c r="R57" s="9"/>
    </row>
    <row r="58" spans="13:18" ht="12">
      <c r="M58" s="4" t="s">
        <v>31</v>
      </c>
      <c r="N58" s="5" t="s">
        <v>30</v>
      </c>
      <c r="O58" s="10">
        <f>COUNT(O6:O11)</f>
        <v>6</v>
      </c>
      <c r="P58" s="10">
        <f>COUNT(P6:P11)</f>
        <v>6</v>
      </c>
      <c r="Q58" s="10">
        <f>COUNT(Q6:Q11)</f>
        <v>6</v>
      </c>
      <c r="R58" s="11">
        <f>COUNT(R6:R11)</f>
        <v>6</v>
      </c>
    </row>
    <row r="59" spans="13:18" ht="12">
      <c r="M59" s="4"/>
      <c r="N59" s="46" t="s">
        <v>87</v>
      </c>
      <c r="O59" s="6">
        <f>AVERAGE(O6:O11)</f>
        <v>21.566666666666666</v>
      </c>
      <c r="P59" s="6">
        <f>AVERAGE(P6:P11)</f>
        <v>2.553333333333333</v>
      </c>
      <c r="Q59" s="15">
        <f>AVERAGE(Q6:Q11)</f>
        <v>0.8816666666666665</v>
      </c>
      <c r="R59" s="16">
        <f>AVERAGE(R6:R11)</f>
        <v>8.375000000000002</v>
      </c>
    </row>
    <row r="60" spans="13:18" ht="12">
      <c r="M60" s="4"/>
      <c r="N60" s="46" t="s">
        <v>88</v>
      </c>
      <c r="O60" s="6">
        <f>100*STDEV(O6:O11)/O59</f>
        <v>56.082231214770175</v>
      </c>
      <c r="P60" s="6">
        <f>100*STDEV(P6:P11)/P59</f>
        <v>0.9157011966971383</v>
      </c>
      <c r="Q60" s="6">
        <f>100*STDEV(Q6:Q11)/Q59</f>
        <v>14.585440989357542</v>
      </c>
      <c r="R60" s="7">
        <f>100*STDEV(R6:R11)/R59</f>
        <v>1.7657921256882936</v>
      </c>
    </row>
    <row r="61" spans="13:18" ht="12">
      <c r="M61" s="4"/>
      <c r="N61" s="8"/>
      <c r="O61" s="8"/>
      <c r="P61" s="8"/>
      <c r="Q61" s="8"/>
      <c r="R61" s="9"/>
    </row>
    <row r="62" spans="13:18" ht="12">
      <c r="M62" s="4" t="s">
        <v>32</v>
      </c>
      <c r="N62" s="5" t="s">
        <v>30</v>
      </c>
      <c r="O62" s="10">
        <f>COUNT(O12:O28)</f>
        <v>17</v>
      </c>
      <c r="P62" s="10">
        <f>COUNT(P12:P28)</f>
        <v>17</v>
      </c>
      <c r="Q62" s="10">
        <f>COUNT(Q12:Q28)</f>
        <v>17</v>
      </c>
      <c r="R62" s="11">
        <f>COUNT(R12:R28)</f>
        <v>17</v>
      </c>
    </row>
    <row r="63" spans="13:18" ht="12">
      <c r="M63" s="4"/>
      <c r="N63" s="46" t="s">
        <v>87</v>
      </c>
      <c r="O63" s="6">
        <f>AVERAGE(O12:O28)</f>
        <v>28.594117647058823</v>
      </c>
      <c r="P63" s="6">
        <f>AVERAGE(P12:P28)</f>
        <v>2.62</v>
      </c>
      <c r="Q63" s="6">
        <f>AVERAGE(Q12:Q28)</f>
        <v>1.3329411764705883</v>
      </c>
      <c r="R63" s="7">
        <f>AVERAGE(R12:R28)</f>
        <v>6.129411764705885</v>
      </c>
    </row>
    <row r="64" spans="13:18" ht="12">
      <c r="M64" s="4"/>
      <c r="N64" s="46" t="s">
        <v>88</v>
      </c>
      <c r="O64" s="6">
        <f>100*STDEV(O12:O28)/O63</f>
        <v>47.780701723727645</v>
      </c>
      <c r="P64" s="6">
        <f>100*STDEV(P12:P28)/P63</f>
        <v>1.3426762671250307</v>
      </c>
      <c r="Q64" s="6">
        <f>100*STDEV(Q12:Q28)/Q63</f>
        <v>17.030927379374994</v>
      </c>
      <c r="R64" s="7">
        <f>100*STDEV(R12:R28)/R63</f>
        <v>24.05209277577425</v>
      </c>
    </row>
    <row r="65" spans="13:18" ht="12">
      <c r="M65" s="4"/>
      <c r="N65" s="8"/>
      <c r="O65" s="8"/>
      <c r="P65" s="8"/>
      <c r="Q65" s="8"/>
      <c r="R65" s="9"/>
    </row>
    <row r="66" spans="13:18" ht="12">
      <c r="M66" s="4" t="s">
        <v>9</v>
      </c>
      <c r="N66" s="5" t="s">
        <v>30</v>
      </c>
      <c r="O66" s="10">
        <f>COUNT(O29:O33)</f>
        <v>5</v>
      </c>
      <c r="P66" s="10">
        <f>COUNT(P29:P33)</f>
        <v>5</v>
      </c>
      <c r="Q66" s="10">
        <f>COUNT(Q29:Q33)</f>
        <v>5</v>
      </c>
      <c r="R66" s="11">
        <f>COUNT(R29:R33)</f>
        <v>5</v>
      </c>
    </row>
    <row r="67" spans="13:18" ht="12">
      <c r="M67" s="4"/>
      <c r="N67" s="46" t="s">
        <v>87</v>
      </c>
      <c r="O67" s="6">
        <f>AVERAGE(O29:O34)</f>
        <v>18.266666666666666</v>
      </c>
      <c r="P67" s="6">
        <f>AVERAGE(P29:P34)</f>
        <v>2.6483333333333334</v>
      </c>
      <c r="Q67" s="6">
        <f>AVERAGE(Q29:Q34)</f>
        <v>1.5083333333333335</v>
      </c>
      <c r="R67" s="7">
        <f>AVERAGE(R29:R34)</f>
        <v>3.4050000000000007</v>
      </c>
    </row>
    <row r="68" spans="13:18" ht="12">
      <c r="M68" s="12"/>
      <c r="N68" s="46" t="s">
        <v>88</v>
      </c>
      <c r="O68" s="13">
        <f>100*STDEV(O29:O35)/O67</f>
        <v>78.82940123929028</v>
      </c>
      <c r="P68" s="13">
        <f>100*STDEV(P29:P35)/P67</f>
        <v>1.2897357792271416</v>
      </c>
      <c r="Q68" s="13">
        <f>100*STDEV(Q29:Q35)/Q67</f>
        <v>10.140664298997637</v>
      </c>
      <c r="R68" s="14">
        <f>100*STDEV(R29:R35)/R67</f>
        <v>17.057989341125232</v>
      </c>
    </row>
    <row r="71" ht="12">
      <c r="M71" s="48" t="s">
        <v>41</v>
      </c>
    </row>
    <row r="72" spans="13:18" ht="12">
      <c r="M72" s="61" t="s">
        <v>131</v>
      </c>
      <c r="N72" s="1" t="s">
        <v>30</v>
      </c>
      <c r="O72" s="2">
        <f>COUNT(O34:O37)</f>
        <v>4</v>
      </c>
      <c r="P72" s="2">
        <f>COUNT(P34:P37)</f>
        <v>4</v>
      </c>
      <c r="Q72" s="2">
        <f>COUNT(Q34:Q37)</f>
        <v>4</v>
      </c>
      <c r="R72" s="3">
        <f>COUNT(R34:R37)</f>
        <v>4</v>
      </c>
    </row>
    <row r="73" spans="13:18" ht="12">
      <c r="M73" s="4"/>
      <c r="N73" s="46" t="s">
        <v>87</v>
      </c>
      <c r="O73" s="6">
        <f>AVERAGE(O34:O37)</f>
        <v>38.95</v>
      </c>
      <c r="P73" s="6">
        <f>AVERAGE(P34:P37)</f>
        <v>2.59</v>
      </c>
      <c r="Q73" s="6">
        <f>AVERAGE(Q34:Q37)</f>
        <v>1.395</v>
      </c>
      <c r="R73" s="7">
        <f>AVERAGE(R34:R37)</f>
        <v>4.605</v>
      </c>
    </row>
    <row r="74" spans="13:18" ht="12">
      <c r="M74" s="4"/>
      <c r="N74" s="46" t="s">
        <v>88</v>
      </c>
      <c r="O74" s="6">
        <f>100*STDEV(O34:O37)/O73</f>
        <v>15.066177905869202</v>
      </c>
      <c r="P74" s="6">
        <f>100*STDEV(P34:P37)/P73</f>
        <v>0</v>
      </c>
      <c r="Q74" s="6">
        <f>100*STDEV(Q34:Q37)/Q73</f>
        <v>13.657748303410516</v>
      </c>
      <c r="R74" s="7">
        <f>100*STDEV(R34:R37)/R73</f>
        <v>7.6478537286790855</v>
      </c>
    </row>
    <row r="75" spans="13:18" ht="12">
      <c r="M75" s="4"/>
      <c r="N75" s="8"/>
      <c r="O75" s="8"/>
      <c r="P75" s="8"/>
      <c r="Q75" s="8"/>
      <c r="R75" s="9"/>
    </row>
    <row r="76" spans="13:18" ht="12">
      <c r="M76" s="4" t="s">
        <v>8</v>
      </c>
      <c r="N76" s="5" t="s">
        <v>30</v>
      </c>
      <c r="O76" s="10">
        <f>COUNT(O38:O45)</f>
        <v>8</v>
      </c>
      <c r="P76" s="10">
        <f>COUNT(P38:P45)</f>
        <v>8</v>
      </c>
      <c r="Q76" s="10">
        <f>COUNT(Q38:Q45)</f>
        <v>8</v>
      </c>
      <c r="R76" s="11">
        <f>COUNT(R38:R45)</f>
        <v>8</v>
      </c>
    </row>
    <row r="77" spans="13:18" ht="12">
      <c r="M77" s="4"/>
      <c r="N77" s="46" t="s">
        <v>87</v>
      </c>
      <c r="O77" s="6">
        <f>AVERAGE(O38:O45)</f>
        <v>43.675000000000004</v>
      </c>
      <c r="P77" s="6">
        <f>AVERAGE(P38:P45)</f>
        <v>2.5774999999999997</v>
      </c>
      <c r="Q77" s="6">
        <f>AVERAGE(Q38:Q45)</f>
        <v>1.1949999999999998</v>
      </c>
      <c r="R77" s="7">
        <f>AVERAGE(R38:R45)</f>
        <v>4.895</v>
      </c>
    </row>
    <row r="78" spans="13:18" ht="12">
      <c r="M78" s="4"/>
      <c r="N78" s="46" t="s">
        <v>88</v>
      </c>
      <c r="O78" s="6">
        <f>100*STDEV(O38:O45)/O77</f>
        <v>31.087283067014507</v>
      </c>
      <c r="P78" s="6">
        <f>100*STDEV(P38:P45)/P77</f>
        <v>1.4179408402899856</v>
      </c>
      <c r="Q78" s="6">
        <f>100*STDEV(Q38:Q45)/Q77</f>
        <v>16.349380511444256</v>
      </c>
      <c r="R78" s="7">
        <f>100*STDEV(R38:R45)/R77</f>
        <v>28.162198159931503</v>
      </c>
    </row>
    <row r="79" spans="13:18" ht="12">
      <c r="M79" s="4"/>
      <c r="N79" s="8"/>
      <c r="O79" s="8"/>
      <c r="P79" s="8"/>
      <c r="Q79" s="8"/>
      <c r="R79" s="9"/>
    </row>
    <row r="80" spans="13:18" ht="12">
      <c r="M80" s="4" t="s">
        <v>9</v>
      </c>
      <c r="N80" s="5" t="s">
        <v>30</v>
      </c>
      <c r="O80" s="10">
        <f>COUNT(O46:O47)</f>
        <v>2</v>
      </c>
      <c r="P80" s="10">
        <f>COUNT(P46:P47)</f>
        <v>2</v>
      </c>
      <c r="Q80" s="10">
        <f>COUNT(Q46:Q47)</f>
        <v>2</v>
      </c>
      <c r="R80" s="11">
        <f>COUNT(R46:R47)</f>
        <v>2</v>
      </c>
    </row>
    <row r="81" spans="13:18" ht="12">
      <c r="M81" s="4"/>
      <c r="N81" s="46" t="s">
        <v>87</v>
      </c>
      <c r="O81" s="6">
        <f>AVERAGE(O46:O47)</f>
        <v>17.700000000000003</v>
      </c>
      <c r="P81" s="6">
        <f>AVERAGE(P46:P47)</f>
        <v>2.64</v>
      </c>
      <c r="Q81" s="6">
        <f>AVERAGE(Q46:Q47)</f>
        <v>1.595</v>
      </c>
      <c r="R81" s="7">
        <f>AVERAGE(R46:R47)</f>
        <v>2.36</v>
      </c>
    </row>
    <row r="82" spans="13:18" ht="12">
      <c r="M82" s="4"/>
      <c r="N82" s="46" t="s">
        <v>88</v>
      </c>
      <c r="O82" s="6">
        <f>100*STDEV(O46:O47)/O81</f>
        <v>11.18586998487194</v>
      </c>
      <c r="P82" s="6">
        <f>100*STDEV(P46:P47)/P81</f>
        <v>0</v>
      </c>
      <c r="Q82" s="6">
        <f>100*STDEV(Q46:Q47)/Q81</f>
        <v>3.103289948781079</v>
      </c>
      <c r="R82" s="7">
        <f>100*STDEV(R46:R47)/R81</f>
        <v>0</v>
      </c>
    </row>
    <row r="83" spans="13:18" ht="12">
      <c r="M83" s="4"/>
      <c r="N83" s="8"/>
      <c r="O83" s="8"/>
      <c r="P83" s="8"/>
      <c r="Q83" s="8"/>
      <c r="R83" s="9"/>
    </row>
    <row r="84" spans="13:18" ht="12">
      <c r="M84" s="4" t="s">
        <v>10</v>
      </c>
      <c r="N84" s="5" t="s">
        <v>30</v>
      </c>
      <c r="O84" s="10">
        <f>COUNT(O48:O51)</f>
        <v>4</v>
      </c>
      <c r="P84" s="10">
        <f>COUNT(P48:P51)</f>
        <v>4</v>
      </c>
      <c r="Q84" s="10">
        <f>COUNT(Q48:Q51)</f>
        <v>4</v>
      </c>
      <c r="R84" s="11">
        <f>COUNT(R48:R51)</f>
        <v>4</v>
      </c>
    </row>
    <row r="85" spans="13:18" ht="12">
      <c r="M85" s="4"/>
      <c r="N85" s="46" t="s">
        <v>87</v>
      </c>
      <c r="O85" s="6">
        <f>AVERAGE(O48:O51)</f>
        <v>24.200000000000003</v>
      </c>
      <c r="P85" s="6">
        <f>AVERAGE(P48:P51)</f>
        <v>2.625</v>
      </c>
      <c r="Q85" s="6">
        <f>AVERAGE(Q48:Q51)</f>
        <v>1.65</v>
      </c>
      <c r="R85" s="7">
        <f>AVERAGE(R48:R51)</f>
        <v>3.425</v>
      </c>
    </row>
    <row r="86" spans="13:18" ht="12">
      <c r="M86" s="12"/>
      <c r="N86" s="46" t="s">
        <v>88</v>
      </c>
      <c r="O86" s="13">
        <f>100*STDEV(O48:O51)/O85</f>
        <v>25.79253972616068</v>
      </c>
      <c r="P86" s="13">
        <f>100*STDEV(P48:P51)/P85</f>
        <v>0.21994295969128133</v>
      </c>
      <c r="Q86" s="13">
        <f>100*STDEV(Q48:Q51)/Q85</f>
        <v>5.352582343228995</v>
      </c>
      <c r="R86" s="14">
        <f>100*STDEV(R48:R51)/R85</f>
        <v>13.316984311235224</v>
      </c>
    </row>
  </sheetData>
  <sheetProtection/>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O88"/>
  <sheetViews>
    <sheetView zoomScalePageLayoutView="0" workbookViewId="0" topLeftCell="A1">
      <selection activeCell="K41" sqref="K41"/>
    </sheetView>
  </sheetViews>
  <sheetFormatPr defaultColWidth="11.375" defaultRowHeight="12"/>
  <cols>
    <col min="1" max="1" width="11.375" style="0" customWidth="1"/>
    <col min="2" max="2" width="13.875" style="0" customWidth="1"/>
    <col min="3" max="3" width="14.375" style="0" customWidth="1"/>
    <col min="4" max="4" width="15.25390625" style="0" customWidth="1"/>
    <col min="5" max="5" width="16.75390625" style="0" customWidth="1"/>
    <col min="6" max="6" width="14.125" style="0" customWidth="1"/>
    <col min="7" max="7" width="17.75390625" style="0" customWidth="1"/>
    <col min="8" max="8" width="27.00390625" style="24" customWidth="1"/>
  </cols>
  <sheetData>
    <row r="1" spans="1:8" s="24" customFormat="1" ht="11.25" customHeight="1" thickBot="1">
      <c r="A1" s="31" t="str">
        <f>'[1]pf_org'!A1</f>
        <v>IM-område</v>
      </c>
      <c r="B1" s="31" t="str">
        <f>'[1]pf_org'!E1</f>
        <v>Nivå-över(cm)</v>
      </c>
      <c r="C1" s="31" t="str">
        <f>'[1]pf_org'!F1</f>
        <v>Nivå-under(cm)</v>
      </c>
      <c r="D1" s="31" t="s">
        <v>39</v>
      </c>
      <c r="E1" s="31" t="s">
        <v>40</v>
      </c>
      <c r="F1" s="31" t="str">
        <f>'[1]pf_org'!H1</f>
        <v>Porvolym(%)</v>
      </c>
      <c r="G1" s="25" t="s">
        <v>83</v>
      </c>
      <c r="H1" s="31" t="s">
        <v>5</v>
      </c>
    </row>
    <row r="2" spans="1:15" s="24" customFormat="1" ht="24.75" thickBot="1">
      <c r="A2" s="44" t="s">
        <v>46</v>
      </c>
      <c r="B2" s="44" t="s">
        <v>146</v>
      </c>
      <c r="C2" s="44" t="s">
        <v>147</v>
      </c>
      <c r="D2" s="44" t="s">
        <v>79</v>
      </c>
      <c r="E2" s="44" t="s">
        <v>78</v>
      </c>
      <c r="F2" s="44" t="s">
        <v>45</v>
      </c>
      <c r="G2" s="45" t="s">
        <v>84</v>
      </c>
      <c r="H2" s="44" t="s">
        <v>43</v>
      </c>
      <c r="J2" s="33" t="s">
        <v>104</v>
      </c>
      <c r="K2" s="49"/>
      <c r="L2" s="35"/>
      <c r="M2" s="43"/>
      <c r="N2" s="34"/>
      <c r="O2" s="35"/>
    </row>
    <row r="3" spans="1:8" s="24" customFormat="1" ht="12">
      <c r="A3" s="31" t="str">
        <f>'[1]pf_org'!A2</f>
        <v>Aneboda</v>
      </c>
      <c r="B3" s="31">
        <v>2</v>
      </c>
      <c r="C3" s="31">
        <v>7</v>
      </c>
      <c r="D3" s="31">
        <f>C3-B3</f>
        <v>5</v>
      </c>
      <c r="E3" s="31">
        <f>AVERAGE(B3:C3)</f>
        <v>4.5</v>
      </c>
      <c r="F3" s="31">
        <v>63.8</v>
      </c>
      <c r="G3" s="31">
        <v>8.51</v>
      </c>
      <c r="H3" s="51" t="s">
        <v>85</v>
      </c>
    </row>
    <row r="4" spans="1:8" ht="12">
      <c r="A4" s="17" t="str">
        <f>'[1]pf_org'!A3</f>
        <v>Aneboda</v>
      </c>
      <c r="B4" s="17">
        <v>2</v>
      </c>
      <c r="C4" s="17">
        <v>7</v>
      </c>
      <c r="D4" s="17">
        <f aca="true" t="shared" si="0" ref="D4:D51">C4-B4</f>
        <v>5</v>
      </c>
      <c r="E4" s="17">
        <f aca="true" t="shared" si="1" ref="E4:E51">AVERAGE(B4:C4)</f>
        <v>4.5</v>
      </c>
      <c r="F4" s="17">
        <v>63.9</v>
      </c>
      <c r="G4" s="17">
        <v>8.51</v>
      </c>
      <c r="H4" s="51" t="s">
        <v>85</v>
      </c>
    </row>
    <row r="5" spans="1:8" ht="12">
      <c r="A5" s="17" t="str">
        <f>'[1]pf_org'!A4</f>
        <v>Aneboda</v>
      </c>
      <c r="B5" s="17">
        <v>2</v>
      </c>
      <c r="C5" s="17">
        <v>7</v>
      </c>
      <c r="D5" s="17">
        <f t="shared" si="0"/>
        <v>5</v>
      </c>
      <c r="E5" s="17">
        <f t="shared" si="1"/>
        <v>4.5</v>
      </c>
      <c r="F5" s="17">
        <v>61.9</v>
      </c>
      <c r="G5" s="17">
        <v>8.51</v>
      </c>
      <c r="H5" s="51" t="s">
        <v>85</v>
      </c>
    </row>
    <row r="6" spans="1:8" ht="12">
      <c r="A6" s="17" t="str">
        <f>'[1]pf_org'!A5</f>
        <v>Aneboda</v>
      </c>
      <c r="B6" s="17">
        <v>25</v>
      </c>
      <c r="C6" s="17">
        <v>30</v>
      </c>
      <c r="D6" s="17">
        <f t="shared" si="0"/>
        <v>5</v>
      </c>
      <c r="E6" s="17">
        <f t="shared" si="1"/>
        <v>27.5</v>
      </c>
      <c r="F6" s="17">
        <v>66.8</v>
      </c>
      <c r="G6" s="17">
        <v>5.96</v>
      </c>
      <c r="H6" s="31" t="s">
        <v>8</v>
      </c>
    </row>
    <row r="7" spans="1:8" ht="12">
      <c r="A7" s="17" t="str">
        <f>'[1]pf_org'!A6</f>
        <v>Aneboda</v>
      </c>
      <c r="B7" s="17">
        <v>25</v>
      </c>
      <c r="C7" s="17">
        <v>30</v>
      </c>
      <c r="D7" s="17">
        <f t="shared" si="0"/>
        <v>5</v>
      </c>
      <c r="E7" s="17">
        <f t="shared" si="1"/>
        <v>27.5</v>
      </c>
      <c r="F7" s="17">
        <v>59.4</v>
      </c>
      <c r="G7" s="17">
        <v>5.96</v>
      </c>
      <c r="H7" s="31" t="s">
        <v>8</v>
      </c>
    </row>
    <row r="8" spans="1:8" ht="12">
      <c r="A8" s="17" t="str">
        <f>'[1]pf_org'!A7</f>
        <v>Aneboda</v>
      </c>
      <c r="B8" s="17">
        <v>35</v>
      </c>
      <c r="C8" s="17">
        <v>40</v>
      </c>
      <c r="D8" s="17">
        <f t="shared" si="0"/>
        <v>5</v>
      </c>
      <c r="E8" s="17">
        <f t="shared" si="1"/>
        <v>37.5</v>
      </c>
      <c r="F8" s="17">
        <v>39</v>
      </c>
      <c r="G8" s="17">
        <v>6.88</v>
      </c>
      <c r="H8" s="31" t="s">
        <v>8</v>
      </c>
    </row>
    <row r="9" spans="1:8" ht="12">
      <c r="A9" s="17" t="str">
        <f>'[1]pf_org'!A8</f>
        <v>Aneboda</v>
      </c>
      <c r="B9" s="17">
        <v>35</v>
      </c>
      <c r="C9" s="17">
        <v>40</v>
      </c>
      <c r="D9" s="17">
        <f t="shared" si="0"/>
        <v>5</v>
      </c>
      <c r="E9" s="17">
        <f t="shared" si="1"/>
        <v>37.5</v>
      </c>
      <c r="F9" s="17">
        <v>45.9</v>
      </c>
      <c r="G9" s="17">
        <v>6.88</v>
      </c>
      <c r="H9" s="31" t="s">
        <v>8</v>
      </c>
    </row>
    <row r="10" spans="1:8" ht="12">
      <c r="A10" s="17" t="str">
        <f>'[1]pf_org'!A9</f>
        <v>Aneboda</v>
      </c>
      <c r="B10" s="17">
        <v>35</v>
      </c>
      <c r="C10" s="17">
        <v>40</v>
      </c>
      <c r="D10" s="17">
        <f t="shared" si="0"/>
        <v>5</v>
      </c>
      <c r="E10" s="17">
        <f t="shared" si="1"/>
        <v>37.5</v>
      </c>
      <c r="F10" s="17">
        <v>42.1</v>
      </c>
      <c r="G10" s="17">
        <v>6.88</v>
      </c>
      <c r="H10" s="31" t="s">
        <v>8</v>
      </c>
    </row>
    <row r="11" spans="1:8" ht="12">
      <c r="A11" s="17" t="str">
        <f>'[1]pf_org'!A10</f>
        <v>Aneboda</v>
      </c>
      <c r="B11" s="17">
        <v>45</v>
      </c>
      <c r="C11" s="17">
        <v>50</v>
      </c>
      <c r="D11" s="17">
        <f t="shared" si="0"/>
        <v>5</v>
      </c>
      <c r="E11" s="17">
        <f t="shared" si="1"/>
        <v>47.5</v>
      </c>
      <c r="F11" s="17">
        <v>50.7</v>
      </c>
      <c r="G11" s="17">
        <v>2.89</v>
      </c>
      <c r="H11" s="31" t="s">
        <v>9</v>
      </c>
    </row>
    <row r="12" spans="1:8" ht="12">
      <c r="A12" s="17" t="str">
        <f>'[1]pf_org'!A11</f>
        <v>Aneboda</v>
      </c>
      <c r="B12" s="17">
        <v>45</v>
      </c>
      <c r="C12" s="17">
        <v>50</v>
      </c>
      <c r="D12" s="17">
        <f t="shared" si="0"/>
        <v>5</v>
      </c>
      <c r="E12" s="17">
        <f t="shared" si="1"/>
        <v>47.5</v>
      </c>
      <c r="F12" s="17">
        <v>41.3</v>
      </c>
      <c r="G12" s="17">
        <v>2.89</v>
      </c>
      <c r="H12" s="31" t="s">
        <v>9</v>
      </c>
    </row>
    <row r="13" spans="1:8" ht="12">
      <c r="A13" s="17" t="str">
        <f>'[1]pf_org'!A12</f>
        <v>Aneboda</v>
      </c>
      <c r="B13" s="17">
        <v>0</v>
      </c>
      <c r="C13" s="17">
        <v>5</v>
      </c>
      <c r="D13" s="17">
        <f t="shared" si="0"/>
        <v>5</v>
      </c>
      <c r="E13" s="17">
        <f t="shared" si="1"/>
        <v>2.5</v>
      </c>
      <c r="F13" s="17">
        <v>74.5</v>
      </c>
      <c r="G13" s="17">
        <v>8.24</v>
      </c>
      <c r="H13" s="51" t="s">
        <v>85</v>
      </c>
    </row>
    <row r="14" spans="1:8" ht="12">
      <c r="A14" s="17" t="str">
        <f>'[1]pf_org'!A13</f>
        <v>Aneboda</v>
      </c>
      <c r="B14" s="17">
        <v>0</v>
      </c>
      <c r="C14" s="17">
        <v>5</v>
      </c>
      <c r="D14" s="17">
        <f t="shared" si="0"/>
        <v>5</v>
      </c>
      <c r="E14" s="17">
        <f t="shared" si="1"/>
        <v>2.5</v>
      </c>
      <c r="F14" s="17">
        <v>67.6</v>
      </c>
      <c r="G14" s="17">
        <v>8.24</v>
      </c>
      <c r="H14" s="51" t="s">
        <v>85</v>
      </c>
    </row>
    <row r="15" spans="1:8" ht="12">
      <c r="A15" s="17" t="str">
        <f>'[1]pf_org'!A14</f>
        <v>Aneboda</v>
      </c>
      <c r="B15" s="17">
        <v>0</v>
      </c>
      <c r="C15" s="17">
        <v>5</v>
      </c>
      <c r="D15" s="17">
        <f t="shared" si="0"/>
        <v>5</v>
      </c>
      <c r="E15" s="17">
        <f t="shared" si="1"/>
        <v>2.5</v>
      </c>
      <c r="F15" s="17">
        <v>61.8</v>
      </c>
      <c r="G15" s="17">
        <v>8.24</v>
      </c>
      <c r="H15" s="51" t="s">
        <v>85</v>
      </c>
    </row>
    <row r="16" spans="1:8" ht="12">
      <c r="A16" s="17" t="str">
        <f>'[1]pf_org'!A15</f>
        <v>Aneboda</v>
      </c>
      <c r="B16" s="17">
        <v>25</v>
      </c>
      <c r="C16" s="17">
        <v>30</v>
      </c>
      <c r="D16" s="17">
        <f t="shared" si="0"/>
        <v>5</v>
      </c>
      <c r="E16" s="17">
        <f t="shared" si="1"/>
        <v>27.5</v>
      </c>
      <c r="F16" s="17">
        <v>57</v>
      </c>
      <c r="G16" s="17">
        <v>5.28</v>
      </c>
      <c r="H16" s="31" t="s">
        <v>8</v>
      </c>
    </row>
    <row r="17" spans="1:8" ht="12">
      <c r="A17" s="17" t="str">
        <f>'[1]pf_org'!A16</f>
        <v>Aneboda</v>
      </c>
      <c r="B17" s="17">
        <v>25</v>
      </c>
      <c r="C17" s="17">
        <v>30</v>
      </c>
      <c r="D17" s="17">
        <f t="shared" si="0"/>
        <v>5</v>
      </c>
      <c r="E17" s="17">
        <f t="shared" si="1"/>
        <v>27.5</v>
      </c>
      <c r="F17" s="17">
        <v>57.2</v>
      </c>
      <c r="G17" s="17">
        <v>5.28</v>
      </c>
      <c r="H17" s="31" t="s">
        <v>8</v>
      </c>
    </row>
    <row r="18" spans="1:8" ht="12">
      <c r="A18" s="17" t="str">
        <f>'[1]pf_org'!A17</f>
        <v>Aneboda</v>
      </c>
      <c r="B18" s="17">
        <v>25</v>
      </c>
      <c r="C18" s="17">
        <v>30</v>
      </c>
      <c r="D18" s="17">
        <f t="shared" si="0"/>
        <v>5</v>
      </c>
      <c r="E18" s="17">
        <f t="shared" si="1"/>
        <v>27.5</v>
      </c>
      <c r="F18" s="17">
        <v>57.4</v>
      </c>
      <c r="G18" s="17">
        <v>5.28</v>
      </c>
      <c r="H18" s="31" t="s">
        <v>8</v>
      </c>
    </row>
    <row r="19" spans="1:8" ht="12">
      <c r="A19" s="17" t="str">
        <f>'[1]pf_org'!A18</f>
        <v>Aneboda</v>
      </c>
      <c r="B19" s="17">
        <v>35</v>
      </c>
      <c r="C19" s="17">
        <v>40</v>
      </c>
      <c r="D19" s="17">
        <f t="shared" si="0"/>
        <v>5</v>
      </c>
      <c r="E19" s="17">
        <f t="shared" si="1"/>
        <v>37.5</v>
      </c>
      <c r="F19" s="17">
        <v>56.3</v>
      </c>
      <c r="G19" s="17">
        <v>5.06</v>
      </c>
      <c r="H19" s="31" t="s">
        <v>8</v>
      </c>
    </row>
    <row r="20" spans="1:8" ht="12">
      <c r="A20" s="17" t="str">
        <f>'[1]pf_org'!A19</f>
        <v>Aneboda</v>
      </c>
      <c r="B20" s="17">
        <v>35</v>
      </c>
      <c r="C20" s="17">
        <v>40</v>
      </c>
      <c r="D20" s="17">
        <f t="shared" si="0"/>
        <v>5</v>
      </c>
      <c r="E20" s="17">
        <f t="shared" si="1"/>
        <v>37.5</v>
      </c>
      <c r="F20" s="17">
        <v>51.7</v>
      </c>
      <c r="G20" s="17">
        <v>5.06</v>
      </c>
      <c r="H20" s="31" t="s">
        <v>8</v>
      </c>
    </row>
    <row r="21" spans="1:8" ht="12">
      <c r="A21" s="17" t="str">
        <f>'[1]pf_org'!A20</f>
        <v>Aneboda</v>
      </c>
      <c r="B21" s="17">
        <v>35</v>
      </c>
      <c r="C21" s="17">
        <v>40</v>
      </c>
      <c r="D21" s="17">
        <f t="shared" si="0"/>
        <v>5</v>
      </c>
      <c r="E21" s="17">
        <f t="shared" si="1"/>
        <v>37.5</v>
      </c>
      <c r="F21" s="17">
        <v>52.2</v>
      </c>
      <c r="G21" s="17">
        <v>5.06</v>
      </c>
      <c r="H21" s="31" t="s">
        <v>8</v>
      </c>
    </row>
    <row r="22" spans="1:8" ht="12">
      <c r="A22" s="17" t="str">
        <f>'[1]pf_org'!A21</f>
        <v>Aneboda</v>
      </c>
      <c r="B22" s="17">
        <v>45</v>
      </c>
      <c r="C22" s="17">
        <v>50</v>
      </c>
      <c r="D22" s="17">
        <f t="shared" si="0"/>
        <v>5</v>
      </c>
      <c r="E22" s="17">
        <f t="shared" si="1"/>
        <v>47.5</v>
      </c>
      <c r="F22" s="17">
        <v>36.4</v>
      </c>
      <c r="G22" s="17">
        <v>3.45</v>
      </c>
      <c r="H22" s="31" t="s">
        <v>8</v>
      </c>
    </row>
    <row r="23" spans="1:8" ht="12">
      <c r="A23" s="17" t="str">
        <f>'[1]pf_org'!A22</f>
        <v>Aneboda</v>
      </c>
      <c r="B23" s="17">
        <v>45</v>
      </c>
      <c r="C23" s="17">
        <v>50</v>
      </c>
      <c r="D23" s="17">
        <f t="shared" si="0"/>
        <v>5</v>
      </c>
      <c r="E23" s="17">
        <f t="shared" si="1"/>
        <v>47.5</v>
      </c>
      <c r="F23" s="17">
        <v>43.2</v>
      </c>
      <c r="G23" s="17">
        <v>3.45</v>
      </c>
      <c r="H23" s="31" t="s">
        <v>8</v>
      </c>
    </row>
    <row r="24" spans="1:8" ht="12">
      <c r="A24" s="17" t="str">
        <f>'[1]pf_org'!A23</f>
        <v>Aneboda</v>
      </c>
      <c r="B24" s="17">
        <v>45</v>
      </c>
      <c r="C24" s="17">
        <v>50</v>
      </c>
      <c r="D24" s="17">
        <f t="shared" si="0"/>
        <v>5</v>
      </c>
      <c r="E24" s="17">
        <f t="shared" si="1"/>
        <v>47.5</v>
      </c>
      <c r="F24" s="17">
        <v>47.7</v>
      </c>
      <c r="G24" s="17">
        <v>3.45</v>
      </c>
      <c r="H24" s="31" t="s">
        <v>8</v>
      </c>
    </row>
    <row r="25" spans="1:8" ht="12">
      <c r="A25" s="17" t="str">
        <f>'[1]pf_org'!A24</f>
        <v>Aneboda</v>
      </c>
      <c r="B25" s="17">
        <v>5</v>
      </c>
      <c r="C25" s="17">
        <v>10</v>
      </c>
      <c r="D25" s="17">
        <f t="shared" si="0"/>
        <v>5</v>
      </c>
      <c r="E25" s="17">
        <f t="shared" si="1"/>
        <v>7.5</v>
      </c>
      <c r="F25" s="17">
        <v>74.2</v>
      </c>
      <c r="G25" s="17">
        <v>21.52</v>
      </c>
      <c r="H25" s="51" t="s">
        <v>96</v>
      </c>
    </row>
    <row r="26" spans="1:8" ht="12">
      <c r="A26" s="17" t="str">
        <f>'[1]pf_org'!A25</f>
        <v>Aneboda</v>
      </c>
      <c r="B26" s="17">
        <v>5</v>
      </c>
      <c r="C26" s="17">
        <v>10</v>
      </c>
      <c r="D26" s="17">
        <f t="shared" si="0"/>
        <v>5</v>
      </c>
      <c r="E26" s="17">
        <f t="shared" si="1"/>
        <v>7.5</v>
      </c>
      <c r="F26" s="17">
        <v>76.7</v>
      </c>
      <c r="G26" s="17">
        <v>21.52</v>
      </c>
      <c r="H26" s="51" t="s">
        <v>96</v>
      </c>
    </row>
    <row r="27" spans="1:8" ht="12">
      <c r="A27" s="17" t="str">
        <f>'[1]pf_org'!A26</f>
        <v>Aneboda</v>
      </c>
      <c r="B27" s="17">
        <v>5</v>
      </c>
      <c r="C27" s="17">
        <v>10</v>
      </c>
      <c r="D27" s="17">
        <f t="shared" si="0"/>
        <v>5</v>
      </c>
      <c r="E27" s="17">
        <f t="shared" si="1"/>
        <v>7.5</v>
      </c>
      <c r="F27" s="17">
        <v>72.7</v>
      </c>
      <c r="G27" s="17">
        <v>21.52</v>
      </c>
      <c r="H27" s="51" t="s">
        <v>96</v>
      </c>
    </row>
    <row r="28" spans="1:8" ht="12">
      <c r="A28" s="17" t="str">
        <f>'[1]pf_org'!A27</f>
        <v>Aneboda</v>
      </c>
      <c r="B28" s="17">
        <v>25</v>
      </c>
      <c r="C28" s="17">
        <v>30</v>
      </c>
      <c r="D28" s="17">
        <f t="shared" si="0"/>
        <v>5</v>
      </c>
      <c r="E28" s="17">
        <f t="shared" si="1"/>
        <v>27.5</v>
      </c>
      <c r="F28" s="17">
        <v>46.7</v>
      </c>
      <c r="G28" s="17">
        <v>8.81</v>
      </c>
      <c r="H28" s="51" t="s">
        <v>86</v>
      </c>
    </row>
    <row r="29" spans="1:8" ht="12">
      <c r="A29" s="17" t="str">
        <f>'[1]pf_org'!A28</f>
        <v>Aneboda</v>
      </c>
      <c r="B29" s="17">
        <v>25</v>
      </c>
      <c r="C29" s="17">
        <v>30</v>
      </c>
      <c r="D29" s="17">
        <f t="shared" si="0"/>
        <v>5</v>
      </c>
      <c r="E29" s="17">
        <f t="shared" si="1"/>
        <v>27.5</v>
      </c>
      <c r="F29" s="17">
        <v>40.4</v>
      </c>
      <c r="G29" s="17">
        <v>8.81</v>
      </c>
      <c r="H29" s="51" t="s">
        <v>86</v>
      </c>
    </row>
    <row r="30" spans="1:8" ht="12">
      <c r="A30" s="17" t="str">
        <f>'[1]pf_org'!A29</f>
        <v>Aneboda</v>
      </c>
      <c r="B30" s="17">
        <v>25</v>
      </c>
      <c r="C30" s="17">
        <v>30</v>
      </c>
      <c r="D30" s="17">
        <f t="shared" si="0"/>
        <v>5</v>
      </c>
      <c r="E30" s="17">
        <f t="shared" si="1"/>
        <v>27.5</v>
      </c>
      <c r="F30" s="17">
        <v>36.3</v>
      </c>
      <c r="G30" s="17">
        <v>8.81</v>
      </c>
      <c r="H30" s="51" t="s">
        <v>86</v>
      </c>
    </row>
    <row r="31" spans="1:8" ht="12">
      <c r="A31" s="17" t="str">
        <f>'[1]pf_org'!A30</f>
        <v>Aneboda</v>
      </c>
      <c r="B31" s="17">
        <v>35</v>
      </c>
      <c r="C31" s="17">
        <v>40</v>
      </c>
      <c r="D31" s="17">
        <f t="shared" si="0"/>
        <v>5</v>
      </c>
      <c r="E31" s="17">
        <f t="shared" si="1"/>
        <v>37.5</v>
      </c>
      <c r="F31" s="17">
        <v>40.8</v>
      </c>
      <c r="G31" s="17">
        <v>4.73</v>
      </c>
      <c r="H31" s="51" t="s">
        <v>86</v>
      </c>
    </row>
    <row r="32" spans="1:8" ht="12">
      <c r="A32" s="17" t="str">
        <f>'[1]pf_org'!A31</f>
        <v>Aneboda</v>
      </c>
      <c r="B32" s="17">
        <v>35</v>
      </c>
      <c r="C32" s="17">
        <v>40</v>
      </c>
      <c r="D32" s="17">
        <f t="shared" si="0"/>
        <v>5</v>
      </c>
      <c r="E32" s="17">
        <f t="shared" si="1"/>
        <v>37.5</v>
      </c>
      <c r="F32" s="17">
        <v>40</v>
      </c>
      <c r="G32" s="17">
        <v>4.73</v>
      </c>
      <c r="H32" s="51" t="s">
        <v>86</v>
      </c>
    </row>
    <row r="33" spans="1:8" ht="12">
      <c r="A33" s="17" t="str">
        <f>'[1]pf_org'!A32</f>
        <v>Aneboda</v>
      </c>
      <c r="B33" s="17">
        <v>35</v>
      </c>
      <c r="C33" s="17">
        <v>40</v>
      </c>
      <c r="D33" s="17">
        <f t="shared" si="0"/>
        <v>5</v>
      </c>
      <c r="E33" s="17">
        <f t="shared" si="1"/>
        <v>37.5</v>
      </c>
      <c r="F33" s="17">
        <v>45.5</v>
      </c>
      <c r="G33" s="17">
        <v>4.73</v>
      </c>
      <c r="H33" s="51" t="s">
        <v>86</v>
      </c>
    </row>
    <row r="34" spans="1:8" ht="12">
      <c r="A34" s="25" t="s">
        <v>41</v>
      </c>
      <c r="B34" s="17">
        <v>0</v>
      </c>
      <c r="C34" s="17">
        <v>5</v>
      </c>
      <c r="D34" s="17">
        <f t="shared" si="0"/>
        <v>5</v>
      </c>
      <c r="E34" s="17">
        <f t="shared" si="1"/>
        <v>2.5</v>
      </c>
      <c r="F34" s="17">
        <v>38.8</v>
      </c>
      <c r="G34" s="17">
        <v>4.3</v>
      </c>
      <c r="H34" s="31" t="s">
        <v>7</v>
      </c>
    </row>
    <row r="35" spans="1:8" ht="12">
      <c r="A35" s="25" t="s">
        <v>41</v>
      </c>
      <c r="B35" s="17">
        <v>0</v>
      </c>
      <c r="C35" s="17">
        <v>5</v>
      </c>
      <c r="D35" s="17">
        <f t="shared" si="0"/>
        <v>5</v>
      </c>
      <c r="E35" s="17">
        <f t="shared" si="1"/>
        <v>2.5</v>
      </c>
      <c r="F35" s="17">
        <v>50.6</v>
      </c>
      <c r="G35" s="17">
        <v>4.3</v>
      </c>
      <c r="H35" s="31" t="s">
        <v>7</v>
      </c>
    </row>
    <row r="36" spans="1:8" ht="12">
      <c r="A36" s="25" t="s">
        <v>41</v>
      </c>
      <c r="B36" s="17">
        <v>13</v>
      </c>
      <c r="C36" s="17">
        <v>18</v>
      </c>
      <c r="D36" s="17">
        <f t="shared" si="0"/>
        <v>5</v>
      </c>
      <c r="E36" s="17">
        <f t="shared" si="1"/>
        <v>15.5</v>
      </c>
      <c r="F36" s="17">
        <v>55.2</v>
      </c>
      <c r="G36" s="17">
        <v>6.87</v>
      </c>
      <c r="H36" s="31" t="s">
        <v>8</v>
      </c>
    </row>
    <row r="37" spans="1:8" ht="12">
      <c r="A37" s="25" t="s">
        <v>41</v>
      </c>
      <c r="B37" s="17">
        <v>13</v>
      </c>
      <c r="C37" s="17">
        <v>18</v>
      </c>
      <c r="D37" s="17">
        <f t="shared" si="0"/>
        <v>5</v>
      </c>
      <c r="E37" s="17">
        <f t="shared" si="1"/>
        <v>15.5</v>
      </c>
      <c r="F37" s="17">
        <v>62</v>
      </c>
      <c r="G37" s="17">
        <v>6.87</v>
      </c>
      <c r="H37" s="31" t="s">
        <v>8</v>
      </c>
    </row>
    <row r="38" spans="1:8" ht="12">
      <c r="A38" s="25" t="s">
        <v>41</v>
      </c>
      <c r="B38" s="17">
        <v>30</v>
      </c>
      <c r="C38" s="17">
        <v>35</v>
      </c>
      <c r="D38" s="17">
        <f t="shared" si="0"/>
        <v>5</v>
      </c>
      <c r="E38" s="17">
        <f t="shared" si="1"/>
        <v>32.5</v>
      </c>
      <c r="F38" s="17">
        <v>48.3</v>
      </c>
      <c r="G38" s="17">
        <v>3.74</v>
      </c>
      <c r="H38" s="31" t="s">
        <v>8</v>
      </c>
    </row>
    <row r="39" spans="1:8" ht="12">
      <c r="A39" s="25" t="s">
        <v>41</v>
      </c>
      <c r="B39" s="17">
        <v>30</v>
      </c>
      <c r="C39" s="17">
        <v>35</v>
      </c>
      <c r="D39" s="17">
        <f t="shared" si="0"/>
        <v>5</v>
      </c>
      <c r="E39" s="17">
        <f t="shared" si="1"/>
        <v>32.5</v>
      </c>
      <c r="F39" s="17">
        <v>55.2</v>
      </c>
      <c r="G39" s="17">
        <v>3.74</v>
      </c>
      <c r="H39" s="31" t="s">
        <v>8</v>
      </c>
    </row>
    <row r="40" spans="1:8" ht="12">
      <c r="A40" s="25" t="s">
        <v>41</v>
      </c>
      <c r="B40" s="17">
        <v>50</v>
      </c>
      <c r="C40" s="17">
        <v>55</v>
      </c>
      <c r="D40" s="17">
        <f t="shared" si="0"/>
        <v>5</v>
      </c>
      <c r="E40" s="17">
        <f t="shared" si="1"/>
        <v>52.5</v>
      </c>
      <c r="F40" s="17">
        <v>38.2</v>
      </c>
      <c r="G40" s="17">
        <v>2.36</v>
      </c>
      <c r="H40" s="31" t="s">
        <v>9</v>
      </c>
    </row>
    <row r="41" spans="1:8" ht="12">
      <c r="A41" s="25" t="s">
        <v>41</v>
      </c>
      <c r="B41" s="17">
        <v>50</v>
      </c>
      <c r="C41" s="17">
        <v>55</v>
      </c>
      <c r="D41" s="17">
        <f t="shared" si="0"/>
        <v>5</v>
      </c>
      <c r="E41" s="17">
        <f t="shared" si="1"/>
        <v>52.5</v>
      </c>
      <c r="F41" s="17">
        <v>41</v>
      </c>
      <c r="G41" s="17">
        <v>2.36</v>
      </c>
      <c r="H41" s="31" t="s">
        <v>9</v>
      </c>
    </row>
    <row r="42" spans="1:8" ht="12">
      <c r="A42" s="25" t="s">
        <v>41</v>
      </c>
      <c r="B42" s="17">
        <v>70</v>
      </c>
      <c r="C42" s="17">
        <v>75</v>
      </c>
      <c r="D42" s="17">
        <f t="shared" si="0"/>
        <v>5</v>
      </c>
      <c r="E42" s="17">
        <f t="shared" si="1"/>
        <v>72.5</v>
      </c>
      <c r="F42" s="17">
        <v>40.3</v>
      </c>
      <c r="G42" s="17">
        <v>3.82</v>
      </c>
      <c r="H42" s="31" t="s">
        <v>10</v>
      </c>
    </row>
    <row r="43" spans="1:8" ht="12">
      <c r="A43" s="25" t="s">
        <v>41</v>
      </c>
      <c r="B43" s="17">
        <v>70</v>
      </c>
      <c r="C43" s="17">
        <v>75</v>
      </c>
      <c r="D43" s="17">
        <f t="shared" si="0"/>
        <v>5</v>
      </c>
      <c r="E43" s="17">
        <f t="shared" si="1"/>
        <v>72.5</v>
      </c>
      <c r="F43" s="17">
        <v>39.4</v>
      </c>
      <c r="G43" s="17">
        <v>3.82</v>
      </c>
      <c r="H43" s="31" t="s">
        <v>10</v>
      </c>
    </row>
    <row r="44" spans="1:8" ht="12">
      <c r="A44" s="25" t="s">
        <v>41</v>
      </c>
      <c r="B44" s="17">
        <v>0</v>
      </c>
      <c r="C44" s="17">
        <v>5</v>
      </c>
      <c r="D44" s="17">
        <f t="shared" si="0"/>
        <v>5</v>
      </c>
      <c r="E44" s="17">
        <f t="shared" si="1"/>
        <v>2.5</v>
      </c>
      <c r="F44" s="17">
        <v>54.1</v>
      </c>
      <c r="G44" s="17">
        <v>4.91</v>
      </c>
      <c r="H44" s="31" t="s">
        <v>7</v>
      </c>
    </row>
    <row r="45" spans="1:8" ht="12">
      <c r="A45" s="25" t="s">
        <v>41</v>
      </c>
      <c r="B45" s="17">
        <v>0</v>
      </c>
      <c r="C45" s="17">
        <v>5</v>
      </c>
      <c r="D45" s="17">
        <f t="shared" si="0"/>
        <v>5</v>
      </c>
      <c r="E45" s="17">
        <f t="shared" si="1"/>
        <v>2.5</v>
      </c>
      <c r="F45" s="17">
        <v>41.2</v>
      </c>
      <c r="G45" s="17">
        <v>4.91</v>
      </c>
      <c r="H45" s="31" t="s">
        <v>7</v>
      </c>
    </row>
    <row r="46" spans="1:8" ht="12">
      <c r="A46" s="25" t="s">
        <v>41</v>
      </c>
      <c r="B46" s="17">
        <v>5</v>
      </c>
      <c r="C46" s="17">
        <v>10</v>
      </c>
      <c r="D46" s="17">
        <f t="shared" si="0"/>
        <v>5</v>
      </c>
      <c r="E46" s="17">
        <f t="shared" si="1"/>
        <v>7.5</v>
      </c>
      <c r="F46" s="17">
        <v>59.6</v>
      </c>
      <c r="G46" s="17">
        <v>5.22</v>
      </c>
      <c r="H46" s="31" t="s">
        <v>8</v>
      </c>
    </row>
    <row r="47" spans="1:8" ht="12">
      <c r="A47" s="25" t="s">
        <v>41</v>
      </c>
      <c r="B47" s="17">
        <v>5</v>
      </c>
      <c r="C47" s="17">
        <v>10</v>
      </c>
      <c r="D47" s="17">
        <f t="shared" si="0"/>
        <v>5</v>
      </c>
      <c r="E47" s="17">
        <f t="shared" si="1"/>
        <v>7.5</v>
      </c>
      <c r="F47" s="17">
        <v>60</v>
      </c>
      <c r="G47" s="17">
        <v>5.22</v>
      </c>
      <c r="H47" s="31" t="s">
        <v>8</v>
      </c>
    </row>
    <row r="48" spans="1:8" ht="12">
      <c r="A48" s="25" t="s">
        <v>41</v>
      </c>
      <c r="B48" s="17">
        <v>30</v>
      </c>
      <c r="C48" s="17">
        <v>35</v>
      </c>
      <c r="D48" s="17">
        <f t="shared" si="0"/>
        <v>5</v>
      </c>
      <c r="E48" s="17">
        <f t="shared" si="1"/>
        <v>32.5</v>
      </c>
      <c r="F48" s="17">
        <v>44.9</v>
      </c>
      <c r="G48" s="17">
        <v>3.75</v>
      </c>
      <c r="H48" s="31" t="s">
        <v>8</v>
      </c>
    </row>
    <row r="49" spans="1:8" ht="12">
      <c r="A49" s="25" t="s">
        <v>41</v>
      </c>
      <c r="B49" s="17">
        <v>30</v>
      </c>
      <c r="C49" s="17">
        <v>35</v>
      </c>
      <c r="D49" s="17">
        <f t="shared" si="0"/>
        <v>5</v>
      </c>
      <c r="E49" s="17">
        <f t="shared" si="1"/>
        <v>32.5</v>
      </c>
      <c r="F49" s="17">
        <v>44.5</v>
      </c>
      <c r="G49" s="17">
        <v>3.75</v>
      </c>
      <c r="H49" s="31" t="s">
        <v>8</v>
      </c>
    </row>
    <row r="50" spans="1:8" ht="12">
      <c r="A50" s="25" t="s">
        <v>41</v>
      </c>
      <c r="B50" s="17">
        <v>45</v>
      </c>
      <c r="C50" s="17">
        <v>50</v>
      </c>
      <c r="D50" s="17">
        <f t="shared" si="0"/>
        <v>5</v>
      </c>
      <c r="E50" s="17">
        <f t="shared" si="1"/>
        <v>47.5</v>
      </c>
      <c r="F50" s="17">
        <v>34.8</v>
      </c>
      <c r="G50" s="17">
        <v>3.03</v>
      </c>
      <c r="H50" s="31" t="s">
        <v>10</v>
      </c>
    </row>
    <row r="51" spans="1:8" ht="12">
      <c r="A51" s="25" t="s">
        <v>41</v>
      </c>
      <c r="B51" s="17">
        <v>45</v>
      </c>
      <c r="C51" s="17">
        <v>50</v>
      </c>
      <c r="D51" s="17">
        <f t="shared" si="0"/>
        <v>5</v>
      </c>
      <c r="E51" s="17">
        <f t="shared" si="1"/>
        <v>47.5</v>
      </c>
      <c r="F51" s="17">
        <v>34</v>
      </c>
      <c r="G51" s="17">
        <v>3.03</v>
      </c>
      <c r="H51" s="31" t="s">
        <v>10</v>
      </c>
    </row>
    <row r="52" spans="1:8" ht="12">
      <c r="A52" s="55"/>
      <c r="B52" s="8"/>
      <c r="C52" s="8"/>
      <c r="D52" s="8"/>
      <c r="E52" s="8"/>
      <c r="F52" s="8"/>
      <c r="G52" s="8"/>
      <c r="H52" s="38"/>
    </row>
    <row r="53" spans="1:8" ht="12">
      <c r="A53" s="32" t="s">
        <v>42</v>
      </c>
      <c r="B53" s="24"/>
      <c r="C53" s="8"/>
      <c r="D53" s="8"/>
      <c r="E53" s="8"/>
      <c r="F53" s="8"/>
      <c r="G53" s="8"/>
      <c r="H53" s="38"/>
    </row>
    <row r="54" spans="1:8" ht="12">
      <c r="A54" s="55"/>
      <c r="B54" s="8"/>
      <c r="C54" s="8"/>
      <c r="D54" s="8"/>
      <c r="E54" s="8"/>
      <c r="F54" s="8"/>
      <c r="G54" s="8"/>
      <c r="H54" s="38"/>
    </row>
    <row r="55" spans="1:8" ht="12">
      <c r="A55" s="57" t="s">
        <v>129</v>
      </c>
      <c r="B55" s="8"/>
      <c r="C55" s="8"/>
      <c r="D55" s="8"/>
      <c r="E55" s="8"/>
      <c r="F55" s="8"/>
      <c r="G55" s="8"/>
      <c r="H55" s="38"/>
    </row>
    <row r="56" spans="1:8" ht="12">
      <c r="A56" s="57"/>
      <c r="B56" s="8"/>
      <c r="C56" s="8"/>
      <c r="D56" s="8"/>
      <c r="E56" s="8"/>
      <c r="F56" s="8"/>
      <c r="G56" s="8"/>
      <c r="H56" s="38"/>
    </row>
    <row r="57" spans="1:8" s="37" customFormat="1" ht="12">
      <c r="A57" s="58" t="s">
        <v>110</v>
      </c>
      <c r="B57" s="59"/>
      <c r="C57" s="59"/>
      <c r="D57" s="59"/>
      <c r="E57" s="59"/>
      <c r="F57" s="59" t="s">
        <v>111</v>
      </c>
      <c r="G57" s="59"/>
      <c r="H57" s="58"/>
    </row>
    <row r="58" spans="1:8" ht="12">
      <c r="A58" s="55" t="s">
        <v>109</v>
      </c>
      <c r="B58" s="8"/>
      <c r="C58" s="8"/>
      <c r="D58" s="8"/>
      <c r="E58" s="8"/>
      <c r="F58" s="56" t="s">
        <v>112</v>
      </c>
      <c r="G58" s="8"/>
      <c r="H58" s="38"/>
    </row>
    <row r="59" spans="1:8" ht="12">
      <c r="A59" s="55" t="s">
        <v>113</v>
      </c>
      <c r="B59" s="8"/>
      <c r="C59" s="8"/>
      <c r="D59" s="8"/>
      <c r="E59" s="8"/>
      <c r="F59" s="56" t="s">
        <v>114</v>
      </c>
      <c r="G59" s="8"/>
      <c r="H59" s="38"/>
    </row>
    <row r="60" spans="1:8" ht="12">
      <c r="A60" s="8" t="s">
        <v>115</v>
      </c>
      <c r="C60" s="8"/>
      <c r="D60" s="8"/>
      <c r="E60" s="8"/>
      <c r="F60" s="56" t="s">
        <v>116</v>
      </c>
      <c r="G60" s="8"/>
      <c r="H60" s="38"/>
    </row>
    <row r="61" spans="1:8" ht="12">
      <c r="A61" s="8" t="s">
        <v>117</v>
      </c>
      <c r="B61" s="8"/>
      <c r="C61" s="8"/>
      <c r="D61" s="8"/>
      <c r="E61" s="8"/>
      <c r="F61" s="8" t="s">
        <v>120</v>
      </c>
      <c r="G61" s="8"/>
      <c r="H61" s="38"/>
    </row>
    <row r="62" spans="1:8" ht="12">
      <c r="A62" s="8" t="s">
        <v>118</v>
      </c>
      <c r="B62" s="8"/>
      <c r="C62" s="8"/>
      <c r="D62" s="8"/>
      <c r="E62" s="8"/>
      <c r="F62" s="8" t="s">
        <v>121</v>
      </c>
      <c r="G62" s="8"/>
      <c r="H62" s="38"/>
    </row>
    <row r="63" spans="1:7" ht="12">
      <c r="A63" s="8" t="s">
        <v>119</v>
      </c>
      <c r="B63" s="8"/>
      <c r="C63" s="8"/>
      <c r="D63" s="8"/>
      <c r="E63" s="8"/>
      <c r="F63" s="8" t="s">
        <v>122</v>
      </c>
      <c r="G63" s="8"/>
    </row>
    <row r="64" spans="1:8" ht="12">
      <c r="A64" s="8" t="s">
        <v>123</v>
      </c>
      <c r="B64" s="8"/>
      <c r="C64" s="8"/>
      <c r="D64" s="8"/>
      <c r="E64" s="8"/>
      <c r="F64" s="8" t="s">
        <v>124</v>
      </c>
      <c r="G64" s="8"/>
      <c r="H64" s="38"/>
    </row>
    <row r="65" spans="1:8" ht="12">
      <c r="A65" s="8" t="s">
        <v>125</v>
      </c>
      <c r="B65" s="8"/>
      <c r="C65" s="8"/>
      <c r="D65" s="8"/>
      <c r="E65" s="8"/>
      <c r="F65" s="8" t="s">
        <v>126</v>
      </c>
      <c r="G65" s="8"/>
      <c r="H65" s="38"/>
    </row>
    <row r="66" spans="1:8" ht="12">
      <c r="A66" s="8" t="s">
        <v>127</v>
      </c>
      <c r="B66" s="8"/>
      <c r="C66" s="8"/>
      <c r="D66" s="8"/>
      <c r="E66" s="8"/>
      <c r="F66" s="8" t="s">
        <v>128</v>
      </c>
      <c r="G66" s="8"/>
      <c r="H66" s="38"/>
    </row>
    <row r="67" spans="1:8" ht="12">
      <c r="A67" s="55"/>
      <c r="B67" s="8"/>
      <c r="C67" s="8"/>
      <c r="D67" s="8"/>
      <c r="E67" s="8"/>
      <c r="F67" s="8"/>
      <c r="G67" s="8"/>
      <c r="H67" s="38"/>
    </row>
    <row r="68" ht="12"/>
    <row r="69" ht="16.5" customHeight="1">
      <c r="C69" s="24"/>
    </row>
    <row r="70" ht="12.75">
      <c r="A70" s="23" t="s">
        <v>44</v>
      </c>
    </row>
    <row r="71" spans="1:7" ht="12">
      <c r="A71" s="22" t="s">
        <v>99</v>
      </c>
      <c r="C71" t="s">
        <v>6</v>
      </c>
      <c r="D71" s="50" t="s">
        <v>103</v>
      </c>
      <c r="E71" s="50" t="s">
        <v>41</v>
      </c>
      <c r="G71" s="50"/>
    </row>
    <row r="72" spans="1:5" ht="12">
      <c r="A72" s="22" t="s">
        <v>100</v>
      </c>
      <c r="C72">
        <f>MEDIAN(F3:F5,F13:F15)</f>
        <v>63.849999999999994</v>
      </c>
      <c r="D72">
        <f>MEDIAN(F25:F27)</f>
        <v>74.2</v>
      </c>
      <c r="E72">
        <f>MEDIAN(F34:F35,F44:F47)</f>
        <v>52.35</v>
      </c>
    </row>
    <row r="73" spans="1:5" ht="12">
      <c r="A73" s="22" t="s">
        <v>101</v>
      </c>
      <c r="C73">
        <f>MEDIAN(F6:F12,F16:F24)</f>
        <v>51.2</v>
      </c>
      <c r="D73">
        <f>MEDIAN(F28:F33)</f>
        <v>40.599999999999994</v>
      </c>
      <c r="E73">
        <f>MEDIAN(F36:F41,F48:F51)</f>
        <v>44.7</v>
      </c>
    </row>
    <row r="74" spans="1:5" ht="12">
      <c r="A74" s="22" t="s">
        <v>102</v>
      </c>
      <c r="E74">
        <f>MEDIAN(F42:F43)</f>
        <v>39.849999999999994</v>
      </c>
    </row>
    <row r="75" ht="12">
      <c r="A75" s="22"/>
    </row>
    <row r="76" ht="12"/>
    <row r="77" ht="12.75">
      <c r="A77" s="23" t="s">
        <v>132</v>
      </c>
    </row>
    <row r="78" spans="1:7" ht="12">
      <c r="A78" s="22" t="s">
        <v>99</v>
      </c>
      <c r="C78" s="24" t="s">
        <v>6</v>
      </c>
      <c r="D78" s="39" t="s">
        <v>103</v>
      </c>
      <c r="E78" s="24" t="s">
        <v>41</v>
      </c>
      <c r="G78" s="50"/>
    </row>
    <row r="79" spans="1:5" ht="12">
      <c r="A79" s="22" t="s">
        <v>100</v>
      </c>
      <c r="C79" s="24">
        <f>MEDIAN(G3:G5,G13:G15)</f>
        <v>8.375</v>
      </c>
      <c r="D79" s="24">
        <f>MEDIAN(G25:G27)</f>
        <v>21.52</v>
      </c>
      <c r="E79" s="24">
        <f>MEDIAN(G34:G35,G44:G47)</f>
        <v>4.91</v>
      </c>
    </row>
    <row r="80" spans="1:5" ht="12">
      <c r="A80" s="22" t="s">
        <v>101</v>
      </c>
      <c r="C80" s="24">
        <f>MEDIAN(G6:G12,G16:G24)</f>
        <v>5.17</v>
      </c>
      <c r="D80" s="24">
        <f>MEDIAN(G28:G33)</f>
        <v>6.7700000000000005</v>
      </c>
      <c r="E80" s="24">
        <f>MEDIAN(G36:G41,G48:G51)</f>
        <v>3.74</v>
      </c>
    </row>
    <row r="81" spans="1:5" ht="12">
      <c r="A81" s="22" t="s">
        <v>102</v>
      </c>
      <c r="C81" s="24"/>
      <c r="D81" s="24"/>
      <c r="E81" s="24">
        <f>MEDIAN(G42:G43)</f>
        <v>3.82</v>
      </c>
    </row>
    <row r="82" ht="12"/>
    <row r="84" s="24" customFormat="1" ht="12">
      <c r="A84" s="62" t="s">
        <v>135</v>
      </c>
    </row>
    <row r="85" s="24" customFormat="1" ht="12">
      <c r="A85" s="62" t="s">
        <v>133</v>
      </c>
    </row>
    <row r="86" s="24" customFormat="1" ht="12">
      <c r="A86" s="62" t="s">
        <v>136</v>
      </c>
    </row>
    <row r="88" spans="1:3" ht="12">
      <c r="A88" s="52" t="s">
        <v>134</v>
      </c>
      <c r="B88" s="53"/>
      <c r="C88" s="54"/>
    </row>
  </sheetData>
  <sheetProtection/>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31" sqref="A31"/>
    </sheetView>
  </sheetViews>
  <sheetFormatPr defaultColWidth="11.00390625" defaultRowHeight="12"/>
  <cols>
    <col min="1" max="1" width="16.375" style="0" customWidth="1"/>
  </cols>
  <sheetData>
    <row r="1" ht="23.25">
      <c r="A1" s="69" t="s">
        <v>155</v>
      </c>
    </row>
    <row r="4" ht="12">
      <c r="A4" t="s">
        <v>157</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dc:creator>
  <cp:keywords/>
  <dc:description/>
  <cp:lastModifiedBy>Andrea</cp:lastModifiedBy>
  <cp:lastPrinted>2001-01-29T12:10:59Z</cp:lastPrinted>
  <dcterms:created xsi:type="dcterms:W3CDTF">2001-01-29T11:04:15Z</dcterms:created>
  <dcterms:modified xsi:type="dcterms:W3CDTF">2013-08-30T07:59:35Z</dcterms:modified>
  <cp:category/>
  <cp:version/>
  <cp:contentType/>
  <cp:contentStatus/>
</cp:coreProperties>
</file>