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umeauniversity-my.sharepoint.com/personal/lire0006_ad_umu_se/Documents/Notebooks/Documents/Klimatnätverket/Klimatbudget/"/>
    </mc:Choice>
  </mc:AlternateContent>
  <xr:revisionPtr revIDLastSave="1" documentId="8_{3E6CAD11-237F-42E4-926A-C0E7E5A603F2}" xr6:coauthVersionLast="47" xr6:coauthVersionMax="47" xr10:uidLastSave="{0ABE3A6A-C0B9-4811-AC26-9AEB19866708}"/>
  <bookViews>
    <workbookView xWindow="-110" yWindow="-110" windowWidth="19420" windowHeight="10300" tabRatio="754" xr2:uid="{00000000-000D-0000-FFFF-FFFF00000000}"/>
  </bookViews>
  <sheets>
    <sheet name="01. Readme" sheetId="32" r:id="rId1"/>
    <sheet name="02. Klimatbokslut översikt" sheetId="52" r:id="rId2"/>
    <sheet name="03. Klimatbudget" sheetId="53" r:id="rId3"/>
    <sheet name="04. Emissionsfaktorer" sheetId="54" r:id="rId4"/>
    <sheet name="05. OUTPUT - grafik" sheetId="5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5" i="53" l="1"/>
  <c r="J66" i="53"/>
  <c r="K66" i="53" s="1"/>
  <c r="L66" i="53" s="1"/>
  <c r="M66" i="53" s="1"/>
  <c r="N66" i="53" s="1"/>
  <c r="O66" i="53" s="1"/>
  <c r="P66" i="53" s="1"/>
  <c r="Q66" i="53" s="1"/>
  <c r="R66" i="53" s="1"/>
  <c r="S66" i="53" s="1"/>
  <c r="T66" i="53" s="1"/>
  <c r="U66" i="53" s="1"/>
  <c r="V66" i="53" s="1"/>
  <c r="W66" i="53" s="1"/>
  <c r="X66" i="53" s="1"/>
  <c r="Y66" i="53" s="1"/>
  <c r="Z66" i="53" s="1"/>
  <c r="AA66" i="53" s="1"/>
  <c r="AB66" i="53" s="1"/>
  <c r="AC66" i="53" s="1"/>
  <c r="AD66" i="53" s="1"/>
  <c r="AE66" i="53" s="1"/>
  <c r="AF66" i="53" s="1"/>
  <c r="AG66" i="53" s="1"/>
  <c r="AH66" i="53" s="1"/>
  <c r="J69" i="53"/>
  <c r="J68" i="53"/>
  <c r="J67" i="53"/>
  <c r="K67" i="53" s="1"/>
  <c r="L67" i="53" s="1"/>
  <c r="M67" i="53" s="1"/>
  <c r="N67" i="53" s="1"/>
  <c r="O67" i="53" s="1"/>
  <c r="P67" i="53" s="1"/>
  <c r="Q67" i="53" s="1"/>
  <c r="R67" i="53" s="1"/>
  <c r="S67" i="53" s="1"/>
  <c r="T67" i="53" s="1"/>
  <c r="U67" i="53" s="1"/>
  <c r="V67" i="53" s="1"/>
  <c r="W67" i="53" s="1"/>
  <c r="X67" i="53" s="1"/>
  <c r="Y67" i="53" s="1"/>
  <c r="Z67" i="53" s="1"/>
  <c r="AA67" i="53" s="1"/>
  <c r="AB67" i="53" s="1"/>
  <c r="AC67" i="53" s="1"/>
  <c r="AD67" i="53" s="1"/>
  <c r="AE67" i="53" s="1"/>
  <c r="AF67" i="53" s="1"/>
  <c r="AG67" i="53" s="1"/>
  <c r="AH67" i="53" s="1"/>
  <c r="AJ67" i="53" s="1"/>
  <c r="J65" i="53" l="1"/>
  <c r="I52" i="53"/>
  <c r="I54" i="53"/>
  <c r="I59" i="53"/>
  <c r="I61" i="53"/>
  <c r="I63" i="53"/>
  <c r="I62" i="53" s="1"/>
  <c r="I50" i="53" l="1"/>
  <c r="I55" i="53"/>
  <c r="K69" i="53"/>
  <c r="L69" i="53" s="1"/>
  <c r="M69" i="53" s="1"/>
  <c r="N69" i="53" s="1"/>
  <c r="O69" i="53" s="1"/>
  <c r="P69" i="53" s="1"/>
  <c r="Q69" i="53" s="1"/>
  <c r="R69" i="53" s="1"/>
  <c r="S69" i="53" s="1"/>
  <c r="T69" i="53" s="1"/>
  <c r="U69" i="53" s="1"/>
  <c r="V69" i="53" s="1"/>
  <c r="W69" i="53" s="1"/>
  <c r="X69" i="53" s="1"/>
  <c r="Y69" i="53" s="1"/>
  <c r="Z69" i="53" s="1"/>
  <c r="AA69" i="53" s="1"/>
  <c r="AB69" i="53" s="1"/>
  <c r="AC69" i="53" s="1"/>
  <c r="AD69" i="53" s="1"/>
  <c r="AE69" i="53" s="1"/>
  <c r="AF69" i="53" s="1"/>
  <c r="AG69" i="53" s="1"/>
  <c r="AH69" i="53" s="1"/>
  <c r="AJ69" i="53" s="1"/>
  <c r="K68" i="53"/>
  <c r="AJ66" i="53"/>
  <c r="C42" i="54"/>
  <c r="C43" i="54"/>
  <c r="C44" i="54"/>
  <c r="L68" i="53" l="1"/>
  <c r="K65" i="53"/>
  <c r="J63" i="53"/>
  <c r="K63" i="53" s="1"/>
  <c r="J78" i="53"/>
  <c r="K78" i="53" s="1"/>
  <c r="J77" i="53"/>
  <c r="K77" i="53" s="1"/>
  <c r="L77" i="53" s="1"/>
  <c r="M77" i="53" s="1"/>
  <c r="N77" i="53" s="1"/>
  <c r="I76" i="53"/>
  <c r="J64" i="53"/>
  <c r="K64" i="53" s="1"/>
  <c r="L64" i="53" s="1"/>
  <c r="M64" i="53" s="1"/>
  <c r="N64" i="53" s="1"/>
  <c r="O64" i="53" s="1"/>
  <c r="P64" i="53" s="1"/>
  <c r="Q64" i="53" s="1"/>
  <c r="R64" i="53" s="1"/>
  <c r="S64" i="53" s="1"/>
  <c r="T64" i="53" s="1"/>
  <c r="U64" i="53" s="1"/>
  <c r="V64" i="53" s="1"/>
  <c r="W64" i="53" s="1"/>
  <c r="X64" i="53" s="1"/>
  <c r="Y64" i="53" s="1"/>
  <c r="Z64" i="53" s="1"/>
  <c r="AA64" i="53" s="1"/>
  <c r="AB64" i="53" s="1"/>
  <c r="AC64" i="53" s="1"/>
  <c r="AD64" i="53" s="1"/>
  <c r="AE64" i="53" s="1"/>
  <c r="AF64" i="53" s="1"/>
  <c r="AG64" i="53" s="1"/>
  <c r="AH64" i="53" s="1"/>
  <c r="AJ64" i="53" s="1"/>
  <c r="E45" i="53"/>
  <c r="E43" i="53"/>
  <c r="E41" i="53"/>
  <c r="J46" i="53"/>
  <c r="K46" i="53" s="1"/>
  <c r="L46" i="53" s="1"/>
  <c r="M46" i="53" s="1"/>
  <c r="N46" i="53" s="1"/>
  <c r="O46" i="53" s="1"/>
  <c r="P46" i="53" s="1"/>
  <c r="Q46" i="53" s="1"/>
  <c r="R46" i="53" s="1"/>
  <c r="S46" i="53" s="1"/>
  <c r="T46" i="53" s="1"/>
  <c r="U46" i="53" s="1"/>
  <c r="V46" i="53" s="1"/>
  <c r="W46" i="53" s="1"/>
  <c r="X46" i="53" s="1"/>
  <c r="Y46" i="53" s="1"/>
  <c r="Z46" i="53" s="1"/>
  <c r="AA46" i="53" s="1"/>
  <c r="AB46" i="53" s="1"/>
  <c r="AC46" i="53" s="1"/>
  <c r="AD46" i="53" s="1"/>
  <c r="AE46" i="53" s="1"/>
  <c r="AF46" i="53" s="1"/>
  <c r="AG46" i="53" s="1"/>
  <c r="AH46" i="53" s="1"/>
  <c r="AJ46" i="53" s="1"/>
  <c r="J44" i="53"/>
  <c r="K44" i="53" s="1"/>
  <c r="L44" i="53" s="1"/>
  <c r="M44" i="53" s="1"/>
  <c r="N44" i="53" s="1"/>
  <c r="O44" i="53" s="1"/>
  <c r="P44" i="53" s="1"/>
  <c r="Q44" i="53" s="1"/>
  <c r="R44" i="53" s="1"/>
  <c r="S44" i="53" s="1"/>
  <c r="T44" i="53" s="1"/>
  <c r="U44" i="53" s="1"/>
  <c r="V44" i="53" s="1"/>
  <c r="W44" i="53" s="1"/>
  <c r="X44" i="53" s="1"/>
  <c r="Y44" i="53" s="1"/>
  <c r="Z44" i="53" s="1"/>
  <c r="AA44" i="53" s="1"/>
  <c r="AB44" i="53" s="1"/>
  <c r="AC44" i="53" s="1"/>
  <c r="AD44" i="53" s="1"/>
  <c r="AE44" i="53" s="1"/>
  <c r="AF44" i="53" s="1"/>
  <c r="AG44" i="53" s="1"/>
  <c r="AH44" i="53" s="1"/>
  <c r="AJ44" i="53" s="1"/>
  <c r="I45" i="53"/>
  <c r="I43" i="53"/>
  <c r="I41" i="53"/>
  <c r="J60" i="53"/>
  <c r="K60" i="53" s="1"/>
  <c r="J61" i="53"/>
  <c r="J38" i="53"/>
  <c r="K38" i="53" s="1"/>
  <c r="J39" i="53"/>
  <c r="K39" i="53" s="1"/>
  <c r="L39" i="53" s="1"/>
  <c r="M39" i="53" s="1"/>
  <c r="N39" i="53" s="1"/>
  <c r="O39" i="53" s="1"/>
  <c r="P39" i="53" s="1"/>
  <c r="Q39" i="53" s="1"/>
  <c r="R39" i="53" s="1"/>
  <c r="S39" i="53" s="1"/>
  <c r="T39" i="53" s="1"/>
  <c r="U39" i="53" s="1"/>
  <c r="V39" i="53" s="1"/>
  <c r="W39" i="53" s="1"/>
  <c r="X39" i="53" s="1"/>
  <c r="Y39" i="53" s="1"/>
  <c r="Z39" i="53" s="1"/>
  <c r="AA39" i="53" s="1"/>
  <c r="AB39" i="53" s="1"/>
  <c r="AC39" i="53" s="1"/>
  <c r="AD39" i="53" s="1"/>
  <c r="AE39" i="53" s="1"/>
  <c r="AF39" i="53" s="1"/>
  <c r="AG39" i="53" s="1"/>
  <c r="AH39" i="53" s="1"/>
  <c r="AJ39" i="53" s="1"/>
  <c r="I26" i="53"/>
  <c r="I20" i="53"/>
  <c r="J25" i="53"/>
  <c r="K25" i="53" s="1"/>
  <c r="L25" i="53" s="1"/>
  <c r="M25" i="53" s="1"/>
  <c r="N25" i="53" s="1"/>
  <c r="O25" i="53" s="1"/>
  <c r="P25" i="53" s="1"/>
  <c r="Q25" i="53" s="1"/>
  <c r="R25" i="53" s="1"/>
  <c r="S25" i="53" s="1"/>
  <c r="T25" i="53" s="1"/>
  <c r="U25" i="53" s="1"/>
  <c r="V25" i="53" s="1"/>
  <c r="W25" i="53" s="1"/>
  <c r="X25" i="53" s="1"/>
  <c r="Y25" i="53" s="1"/>
  <c r="Z25" i="53" s="1"/>
  <c r="AA25" i="53" s="1"/>
  <c r="AB25" i="53" s="1"/>
  <c r="AC25" i="53" s="1"/>
  <c r="AD25" i="53" s="1"/>
  <c r="AE25" i="53" s="1"/>
  <c r="AF25" i="53" s="1"/>
  <c r="AG25" i="53" s="1"/>
  <c r="AH25" i="53" s="1"/>
  <c r="AJ25" i="53" s="1"/>
  <c r="J28" i="53"/>
  <c r="K28" i="53" s="1"/>
  <c r="L28" i="53" s="1"/>
  <c r="M28" i="53" s="1"/>
  <c r="N28" i="53" s="1"/>
  <c r="O28" i="53" s="1"/>
  <c r="P28" i="53" s="1"/>
  <c r="Q28" i="53" s="1"/>
  <c r="R28" i="53" s="1"/>
  <c r="S28" i="53" s="1"/>
  <c r="T28" i="53" s="1"/>
  <c r="U28" i="53" s="1"/>
  <c r="V28" i="53" s="1"/>
  <c r="W28" i="53" s="1"/>
  <c r="X28" i="53" s="1"/>
  <c r="Y28" i="53" s="1"/>
  <c r="Z28" i="53" s="1"/>
  <c r="AA28" i="53" s="1"/>
  <c r="AB28" i="53" s="1"/>
  <c r="AC28" i="53" s="1"/>
  <c r="AD28" i="53" s="1"/>
  <c r="AE28" i="53" s="1"/>
  <c r="AF28" i="53" s="1"/>
  <c r="AG28" i="53" s="1"/>
  <c r="AH28" i="53" s="1"/>
  <c r="AJ28" i="53" s="1"/>
  <c r="J27" i="53"/>
  <c r="K27" i="53" s="1"/>
  <c r="L27" i="53" s="1"/>
  <c r="J58" i="53"/>
  <c r="J56" i="53"/>
  <c r="K56" i="53" s="1"/>
  <c r="L56" i="53" s="1"/>
  <c r="M56" i="53" s="1"/>
  <c r="J57" i="53"/>
  <c r="K57" i="53" s="1"/>
  <c r="L57" i="53" s="1"/>
  <c r="M57" i="53" s="1"/>
  <c r="N57" i="53" s="1"/>
  <c r="O57" i="53" s="1"/>
  <c r="P57" i="53" s="1"/>
  <c r="Q57" i="53" s="1"/>
  <c r="R57" i="53" s="1"/>
  <c r="S57" i="53" s="1"/>
  <c r="T57" i="53" s="1"/>
  <c r="U57" i="53" s="1"/>
  <c r="V57" i="53" s="1"/>
  <c r="W57" i="53" s="1"/>
  <c r="X57" i="53" s="1"/>
  <c r="Y57" i="53" s="1"/>
  <c r="Z57" i="53" s="1"/>
  <c r="AA57" i="53" s="1"/>
  <c r="AB57" i="53" s="1"/>
  <c r="AC57" i="53" s="1"/>
  <c r="AD57" i="53" s="1"/>
  <c r="AE57" i="53" s="1"/>
  <c r="AF57" i="53" s="1"/>
  <c r="AG57" i="53" s="1"/>
  <c r="AH57" i="53" s="1"/>
  <c r="AJ57" i="53" s="1"/>
  <c r="J54" i="53"/>
  <c r="K54" i="53" s="1"/>
  <c r="L54" i="53" s="1"/>
  <c r="M54" i="53" s="1"/>
  <c r="N54" i="53" s="1"/>
  <c r="O54" i="53" s="1"/>
  <c r="P54" i="53" s="1"/>
  <c r="Q54" i="53" s="1"/>
  <c r="R54" i="53" s="1"/>
  <c r="S54" i="53" s="1"/>
  <c r="T54" i="53" s="1"/>
  <c r="U54" i="53" s="1"/>
  <c r="V54" i="53" s="1"/>
  <c r="W54" i="53" s="1"/>
  <c r="X54" i="53" s="1"/>
  <c r="Y54" i="53" s="1"/>
  <c r="Z54" i="53" s="1"/>
  <c r="AA54" i="53" s="1"/>
  <c r="AB54" i="53" s="1"/>
  <c r="AC54" i="53" s="1"/>
  <c r="AD54" i="53" s="1"/>
  <c r="AE54" i="53" s="1"/>
  <c r="AF54" i="53" s="1"/>
  <c r="AG54" i="53" s="1"/>
  <c r="AH54" i="53" s="1"/>
  <c r="AJ54" i="53" s="1"/>
  <c r="J52" i="53"/>
  <c r="K52" i="53" s="1"/>
  <c r="L52" i="53" s="1"/>
  <c r="M52" i="53" s="1"/>
  <c r="N52" i="53" s="1"/>
  <c r="O52" i="53" s="1"/>
  <c r="P52" i="53" s="1"/>
  <c r="Q52" i="53" s="1"/>
  <c r="R52" i="53" s="1"/>
  <c r="S52" i="53" s="1"/>
  <c r="T52" i="53" s="1"/>
  <c r="U52" i="53" s="1"/>
  <c r="V52" i="53" s="1"/>
  <c r="W52" i="53" s="1"/>
  <c r="X52" i="53" s="1"/>
  <c r="Y52" i="53" s="1"/>
  <c r="Z52" i="53" s="1"/>
  <c r="AA52" i="53" s="1"/>
  <c r="AB52" i="53" s="1"/>
  <c r="AC52" i="53" s="1"/>
  <c r="AD52" i="53" s="1"/>
  <c r="AE52" i="53" s="1"/>
  <c r="AF52" i="53" s="1"/>
  <c r="AG52" i="53" s="1"/>
  <c r="AH52" i="53" s="1"/>
  <c r="AJ52" i="53" s="1"/>
  <c r="J53" i="53"/>
  <c r="K53" i="53" s="1"/>
  <c r="J51" i="53"/>
  <c r="K51" i="53" s="1"/>
  <c r="L51" i="53" s="1"/>
  <c r="M51" i="53" s="1"/>
  <c r="I47" i="53"/>
  <c r="J49" i="53"/>
  <c r="J48" i="53"/>
  <c r="K48" i="53" s="1"/>
  <c r="J24" i="53"/>
  <c r="K24" i="53" s="1"/>
  <c r="J21" i="53"/>
  <c r="J42" i="53"/>
  <c r="J36" i="53"/>
  <c r="J35" i="53"/>
  <c r="K35" i="53" s="1"/>
  <c r="L35" i="53" s="1"/>
  <c r="M35" i="53" s="1"/>
  <c r="N35" i="53" s="1"/>
  <c r="O35" i="53" s="1"/>
  <c r="P35" i="53" s="1"/>
  <c r="Q35" i="53" s="1"/>
  <c r="R35" i="53" s="1"/>
  <c r="S35" i="53" s="1"/>
  <c r="T35" i="53" s="1"/>
  <c r="U35" i="53" s="1"/>
  <c r="V35" i="53" s="1"/>
  <c r="W35" i="53" s="1"/>
  <c r="X35" i="53" s="1"/>
  <c r="Y35" i="53" s="1"/>
  <c r="Z35" i="53" s="1"/>
  <c r="AA35" i="53" s="1"/>
  <c r="AB35" i="53" s="1"/>
  <c r="AC35" i="53" s="1"/>
  <c r="AD35" i="53" s="1"/>
  <c r="AE35" i="53" s="1"/>
  <c r="AF35" i="53" s="1"/>
  <c r="AG35" i="53" s="1"/>
  <c r="AH35" i="53" s="1"/>
  <c r="AJ35" i="53" s="1"/>
  <c r="J17" i="53"/>
  <c r="K17" i="53" s="1"/>
  <c r="L17" i="53" s="1"/>
  <c r="M17" i="53" s="1"/>
  <c r="J9" i="53"/>
  <c r="K9" i="53" s="1"/>
  <c r="L9" i="53" s="1"/>
  <c r="M9" i="53" s="1"/>
  <c r="N9" i="53" s="1"/>
  <c r="O9" i="53" s="1"/>
  <c r="P9" i="53" s="1"/>
  <c r="Q9" i="53" s="1"/>
  <c r="R9" i="53" s="1"/>
  <c r="S9" i="53" s="1"/>
  <c r="T9" i="53" s="1"/>
  <c r="U9" i="53" s="1"/>
  <c r="V9" i="53" s="1"/>
  <c r="W9" i="53" s="1"/>
  <c r="X9" i="53" s="1"/>
  <c r="Y9" i="53" s="1"/>
  <c r="Z9" i="53" s="1"/>
  <c r="AA9" i="53" s="1"/>
  <c r="AB9" i="53" s="1"/>
  <c r="AC9" i="53" s="1"/>
  <c r="AD9" i="53" s="1"/>
  <c r="AE9" i="53" s="1"/>
  <c r="AF9" i="53" s="1"/>
  <c r="AG9" i="53" s="1"/>
  <c r="AH9" i="53" s="1"/>
  <c r="AJ9" i="53" s="1"/>
  <c r="J10" i="53"/>
  <c r="K10" i="53" s="1"/>
  <c r="L10" i="53" s="1"/>
  <c r="M10" i="53" s="1"/>
  <c r="N10" i="53" s="1"/>
  <c r="O10" i="53" s="1"/>
  <c r="P10" i="53" s="1"/>
  <c r="Q10" i="53" s="1"/>
  <c r="R10" i="53" s="1"/>
  <c r="S10" i="53" s="1"/>
  <c r="T10" i="53" s="1"/>
  <c r="U10" i="53" s="1"/>
  <c r="V10" i="53" s="1"/>
  <c r="W10" i="53" s="1"/>
  <c r="X10" i="53" s="1"/>
  <c r="Y10" i="53" s="1"/>
  <c r="Z10" i="53" s="1"/>
  <c r="AA10" i="53" s="1"/>
  <c r="AB10" i="53" s="1"/>
  <c r="AC10" i="53" s="1"/>
  <c r="AD10" i="53" s="1"/>
  <c r="AE10" i="53" s="1"/>
  <c r="AF10" i="53" s="1"/>
  <c r="AG10" i="53" s="1"/>
  <c r="AH10" i="53" s="1"/>
  <c r="AJ10" i="53" s="1"/>
  <c r="J8" i="53"/>
  <c r="K8" i="53" s="1"/>
  <c r="L8" i="53" s="1"/>
  <c r="M8" i="53" s="1"/>
  <c r="N8" i="53" s="1"/>
  <c r="O8" i="53" s="1"/>
  <c r="P8" i="53" s="1"/>
  <c r="Q8" i="53" s="1"/>
  <c r="R8" i="53" s="1"/>
  <c r="S8" i="53" s="1"/>
  <c r="T8" i="53" s="1"/>
  <c r="U8" i="53" s="1"/>
  <c r="V8" i="53" s="1"/>
  <c r="W8" i="53" s="1"/>
  <c r="X8" i="53" s="1"/>
  <c r="Y8" i="53" s="1"/>
  <c r="Z8" i="53" s="1"/>
  <c r="AA8" i="53" s="1"/>
  <c r="AB8" i="53" s="1"/>
  <c r="AC8" i="53" s="1"/>
  <c r="AD8" i="53" s="1"/>
  <c r="AE8" i="53" s="1"/>
  <c r="AF8" i="53" s="1"/>
  <c r="AG8" i="53" s="1"/>
  <c r="AH8" i="53" s="1"/>
  <c r="AJ8" i="53" s="1"/>
  <c r="J16" i="53"/>
  <c r="K16" i="53" s="1"/>
  <c r="L16" i="53" s="1"/>
  <c r="M16" i="53" s="1"/>
  <c r="N16" i="53" s="1"/>
  <c r="O16" i="53" s="1"/>
  <c r="P16" i="53" s="1"/>
  <c r="Q16" i="53" s="1"/>
  <c r="R16" i="53" s="1"/>
  <c r="S16" i="53" s="1"/>
  <c r="T16" i="53" s="1"/>
  <c r="U16" i="53" s="1"/>
  <c r="V16" i="53" s="1"/>
  <c r="W16" i="53" s="1"/>
  <c r="X16" i="53" s="1"/>
  <c r="Y16" i="53" s="1"/>
  <c r="Z16" i="53" s="1"/>
  <c r="AA16" i="53" s="1"/>
  <c r="AB16" i="53" s="1"/>
  <c r="AC16" i="53" s="1"/>
  <c r="AD16" i="53" s="1"/>
  <c r="AE16" i="53" s="1"/>
  <c r="AF16" i="53" s="1"/>
  <c r="AG16" i="53" s="1"/>
  <c r="AH16" i="53" s="1"/>
  <c r="AJ16" i="53" s="1"/>
  <c r="I15" i="53"/>
  <c r="J14" i="53"/>
  <c r="K14" i="53" s="1"/>
  <c r="L14" i="53" s="1"/>
  <c r="M14" i="53" s="1"/>
  <c r="N14" i="53" s="1"/>
  <c r="O14" i="53" s="1"/>
  <c r="P14" i="53" s="1"/>
  <c r="Q14" i="53" s="1"/>
  <c r="R14" i="53" s="1"/>
  <c r="S14" i="53" s="1"/>
  <c r="T14" i="53" s="1"/>
  <c r="U14" i="53" s="1"/>
  <c r="V14" i="53" s="1"/>
  <c r="W14" i="53" s="1"/>
  <c r="X14" i="53" s="1"/>
  <c r="Y14" i="53" s="1"/>
  <c r="Z14" i="53" s="1"/>
  <c r="AA14" i="53" s="1"/>
  <c r="AB14" i="53" s="1"/>
  <c r="AC14" i="53" s="1"/>
  <c r="AD14" i="53" s="1"/>
  <c r="AE14" i="53" s="1"/>
  <c r="AF14" i="53" s="1"/>
  <c r="AG14" i="53" s="1"/>
  <c r="AH14" i="53" s="1"/>
  <c r="AJ14" i="53" s="1"/>
  <c r="J13" i="53"/>
  <c r="K13" i="53" s="1"/>
  <c r="L13" i="53" s="1"/>
  <c r="M13" i="53" s="1"/>
  <c r="N13" i="53" s="1"/>
  <c r="O13" i="53" s="1"/>
  <c r="P13" i="53" s="1"/>
  <c r="Q13" i="53" s="1"/>
  <c r="R13" i="53" s="1"/>
  <c r="S13" i="53" s="1"/>
  <c r="T13" i="53" s="1"/>
  <c r="U13" i="53" s="1"/>
  <c r="V13" i="53" s="1"/>
  <c r="W13" i="53" s="1"/>
  <c r="X13" i="53" s="1"/>
  <c r="Y13" i="53" s="1"/>
  <c r="Z13" i="53" s="1"/>
  <c r="AA13" i="53" s="1"/>
  <c r="AB13" i="53" s="1"/>
  <c r="AC13" i="53" s="1"/>
  <c r="AD13" i="53" s="1"/>
  <c r="AE13" i="53" s="1"/>
  <c r="AF13" i="53" s="1"/>
  <c r="AG13" i="53" s="1"/>
  <c r="AH13" i="53" s="1"/>
  <c r="AJ13" i="53" s="1"/>
  <c r="M68" i="53" l="1"/>
  <c r="L65" i="53"/>
  <c r="K49" i="53"/>
  <c r="J47" i="53"/>
  <c r="K50" i="53"/>
  <c r="J50" i="53"/>
  <c r="K76" i="53"/>
  <c r="L78" i="53"/>
  <c r="J76" i="53"/>
  <c r="K62" i="53"/>
  <c r="L63" i="53"/>
  <c r="L62" i="53" s="1"/>
  <c r="J62" i="53"/>
  <c r="O77" i="53"/>
  <c r="I40" i="53"/>
  <c r="J43" i="53"/>
  <c r="K43" i="53" s="1"/>
  <c r="J45" i="53"/>
  <c r="K45" i="53" s="1"/>
  <c r="L45" i="53" s="1"/>
  <c r="M45" i="53" s="1"/>
  <c r="N45" i="53" s="1"/>
  <c r="O45" i="53" s="1"/>
  <c r="P45" i="53" s="1"/>
  <c r="Q45" i="53" s="1"/>
  <c r="R45" i="53" s="1"/>
  <c r="S45" i="53" s="1"/>
  <c r="T45" i="53" s="1"/>
  <c r="U45" i="53" s="1"/>
  <c r="V45" i="53" s="1"/>
  <c r="W45" i="53" s="1"/>
  <c r="X45" i="53" s="1"/>
  <c r="Y45" i="53" s="1"/>
  <c r="Z45" i="53" s="1"/>
  <c r="AA45" i="53" s="1"/>
  <c r="AB45" i="53" s="1"/>
  <c r="AC45" i="53" s="1"/>
  <c r="AD45" i="53" s="1"/>
  <c r="AE45" i="53" s="1"/>
  <c r="AF45" i="53" s="1"/>
  <c r="AG45" i="53" s="1"/>
  <c r="AH45" i="53" s="1"/>
  <c r="AJ45" i="53" s="1"/>
  <c r="J41" i="53"/>
  <c r="J37" i="53"/>
  <c r="L60" i="53"/>
  <c r="M60" i="53" s="1"/>
  <c r="N60" i="53" s="1"/>
  <c r="K61" i="53"/>
  <c r="L61" i="53" s="1"/>
  <c r="M61" i="53" s="1"/>
  <c r="N61" i="53" s="1"/>
  <c r="O61" i="53" s="1"/>
  <c r="P61" i="53" s="1"/>
  <c r="Q61" i="53" s="1"/>
  <c r="R61" i="53" s="1"/>
  <c r="S61" i="53" s="1"/>
  <c r="T61" i="53" s="1"/>
  <c r="U61" i="53" s="1"/>
  <c r="V61" i="53" s="1"/>
  <c r="W61" i="53" s="1"/>
  <c r="X61" i="53" s="1"/>
  <c r="Y61" i="53" s="1"/>
  <c r="Z61" i="53" s="1"/>
  <c r="AA61" i="53" s="1"/>
  <c r="AB61" i="53" s="1"/>
  <c r="AC61" i="53" s="1"/>
  <c r="AD61" i="53" s="1"/>
  <c r="AE61" i="53" s="1"/>
  <c r="AF61" i="53" s="1"/>
  <c r="AG61" i="53" s="1"/>
  <c r="AH61" i="53" s="1"/>
  <c r="AJ61" i="53" s="1"/>
  <c r="K37" i="53"/>
  <c r="L26" i="53"/>
  <c r="L38" i="53"/>
  <c r="J26" i="53"/>
  <c r="I37" i="53"/>
  <c r="K26" i="53"/>
  <c r="J59" i="53"/>
  <c r="I23" i="53"/>
  <c r="J23" i="53"/>
  <c r="J22" i="53"/>
  <c r="K22" i="53" s="1"/>
  <c r="L22" i="53" s="1"/>
  <c r="M22" i="53" s="1"/>
  <c r="N22" i="53" s="1"/>
  <c r="O22" i="53" s="1"/>
  <c r="P22" i="53" s="1"/>
  <c r="Q22" i="53" s="1"/>
  <c r="R22" i="53" s="1"/>
  <c r="S22" i="53" s="1"/>
  <c r="T22" i="53" s="1"/>
  <c r="U22" i="53" s="1"/>
  <c r="V22" i="53" s="1"/>
  <c r="W22" i="53" s="1"/>
  <c r="X22" i="53" s="1"/>
  <c r="Y22" i="53" s="1"/>
  <c r="Z22" i="53" s="1"/>
  <c r="AA22" i="53" s="1"/>
  <c r="AB22" i="53" s="1"/>
  <c r="AC22" i="53" s="1"/>
  <c r="AD22" i="53" s="1"/>
  <c r="AE22" i="53" s="1"/>
  <c r="AF22" i="53" s="1"/>
  <c r="AG22" i="53" s="1"/>
  <c r="AH22" i="53" s="1"/>
  <c r="AJ22" i="53" s="1"/>
  <c r="J34" i="53"/>
  <c r="N56" i="53"/>
  <c r="K21" i="53"/>
  <c r="L24" i="53"/>
  <c r="N51" i="53"/>
  <c r="K42" i="53"/>
  <c r="L42" i="53" s="1"/>
  <c r="M42" i="53" s="1"/>
  <c r="N42" i="53" s="1"/>
  <c r="O42" i="53" s="1"/>
  <c r="P42" i="53" s="1"/>
  <c r="Q42" i="53" s="1"/>
  <c r="R42" i="53" s="1"/>
  <c r="S42" i="53" s="1"/>
  <c r="T42" i="53" s="1"/>
  <c r="U42" i="53" s="1"/>
  <c r="V42" i="53" s="1"/>
  <c r="W42" i="53" s="1"/>
  <c r="X42" i="53" s="1"/>
  <c r="Y42" i="53" s="1"/>
  <c r="Z42" i="53" s="1"/>
  <c r="AA42" i="53" s="1"/>
  <c r="AB42" i="53" s="1"/>
  <c r="AC42" i="53" s="1"/>
  <c r="AD42" i="53" s="1"/>
  <c r="AE42" i="53" s="1"/>
  <c r="AF42" i="53" s="1"/>
  <c r="AG42" i="53" s="1"/>
  <c r="AH42" i="53" s="1"/>
  <c r="AJ42" i="53" s="1"/>
  <c r="L48" i="53"/>
  <c r="K58" i="53"/>
  <c r="M27" i="53"/>
  <c r="M26" i="53" s="1"/>
  <c r="L53" i="53"/>
  <c r="L50" i="53" s="1"/>
  <c r="I34" i="53"/>
  <c r="K36" i="53"/>
  <c r="N17" i="53"/>
  <c r="M15" i="53"/>
  <c r="L15" i="53"/>
  <c r="K15" i="53"/>
  <c r="J15" i="53"/>
  <c r="N68" i="53" l="1"/>
  <c r="M65" i="53"/>
  <c r="L49" i="53"/>
  <c r="K47" i="53"/>
  <c r="K59" i="53"/>
  <c r="J55" i="53"/>
  <c r="L76" i="53"/>
  <c r="M78" i="53"/>
  <c r="M63" i="53"/>
  <c r="N63" i="53" s="1"/>
  <c r="P77" i="53"/>
  <c r="K41" i="53"/>
  <c r="J40" i="53"/>
  <c r="O60" i="53"/>
  <c r="M38" i="53"/>
  <c r="L37" i="53"/>
  <c r="K20" i="53"/>
  <c r="J20" i="53"/>
  <c r="J31" i="53" s="1"/>
  <c r="I31" i="53"/>
  <c r="I81" i="53" s="1"/>
  <c r="N27" i="53"/>
  <c r="N26" i="53" s="1"/>
  <c r="O51" i="53"/>
  <c r="L43" i="53"/>
  <c r="L58" i="53"/>
  <c r="M48" i="53"/>
  <c r="L23" i="53"/>
  <c r="K23" i="53"/>
  <c r="O56" i="53"/>
  <c r="M53" i="53"/>
  <c r="M50" i="53" s="1"/>
  <c r="L21" i="53"/>
  <c r="L20" i="53" s="1"/>
  <c r="M24" i="53"/>
  <c r="M23" i="53" s="1"/>
  <c r="K34" i="53"/>
  <c r="L36" i="53"/>
  <c r="O17" i="53"/>
  <c r="N15" i="53"/>
  <c r="O68" i="53" l="1"/>
  <c r="N65" i="53"/>
  <c r="M49" i="53"/>
  <c r="L47" i="53"/>
  <c r="M62" i="53"/>
  <c r="L59" i="53"/>
  <c r="K55" i="53"/>
  <c r="N78" i="53"/>
  <c r="M76" i="53"/>
  <c r="J81" i="53"/>
  <c r="J82" i="53" s="1"/>
  <c r="Q77" i="53"/>
  <c r="O63" i="53"/>
  <c r="N62" i="53"/>
  <c r="L41" i="53"/>
  <c r="K40" i="53"/>
  <c r="I82" i="53"/>
  <c r="P60" i="53"/>
  <c r="M37" i="53"/>
  <c r="N38" i="53"/>
  <c r="K31" i="53"/>
  <c r="N24" i="53"/>
  <c r="N23" i="53" s="1"/>
  <c r="M21" i="53"/>
  <c r="M20" i="53" s="1"/>
  <c r="L31" i="53"/>
  <c r="N48" i="53"/>
  <c r="N53" i="53"/>
  <c r="N50" i="53" s="1"/>
  <c r="P56" i="53"/>
  <c r="M43" i="53"/>
  <c r="M58" i="53"/>
  <c r="P51" i="53"/>
  <c r="O27" i="53"/>
  <c r="O26" i="53" s="1"/>
  <c r="L34" i="53"/>
  <c r="M36" i="53"/>
  <c r="P17" i="53"/>
  <c r="O15" i="53"/>
  <c r="P68" i="53" l="1"/>
  <c r="O65" i="53"/>
  <c r="N49" i="53"/>
  <c r="M47" i="53"/>
  <c r="M59" i="53"/>
  <c r="L55" i="53"/>
  <c r="O78" i="53"/>
  <c r="N76" i="53"/>
  <c r="R77" i="53"/>
  <c r="P63" i="53"/>
  <c r="O62" i="53"/>
  <c r="K81" i="53"/>
  <c r="K82" i="53" s="1"/>
  <c r="M41" i="53"/>
  <c r="L40" i="53"/>
  <c r="Q60" i="53"/>
  <c r="N37" i="53"/>
  <c r="O38" i="53"/>
  <c r="O24" i="53"/>
  <c r="O23" i="53" s="1"/>
  <c r="N43" i="53"/>
  <c r="O53" i="53"/>
  <c r="O50" i="53" s="1"/>
  <c r="N58" i="53"/>
  <c r="Q56" i="53"/>
  <c r="P27" i="53"/>
  <c r="P26" i="53" s="1"/>
  <c r="O48" i="53"/>
  <c r="Q51" i="53"/>
  <c r="M31" i="53"/>
  <c r="N21" i="53"/>
  <c r="N20" i="53" s="1"/>
  <c r="M34" i="53"/>
  <c r="N36" i="53"/>
  <c r="Q17" i="53"/>
  <c r="P15" i="53"/>
  <c r="Q68" i="53" l="1"/>
  <c r="P65" i="53"/>
  <c r="O49" i="53"/>
  <c r="N47" i="53"/>
  <c r="L81" i="53"/>
  <c r="L82" i="53" s="1"/>
  <c r="N59" i="53"/>
  <c r="M55" i="53"/>
  <c r="P78" i="53"/>
  <c r="O76" i="53"/>
  <c r="S77" i="53"/>
  <c r="Q63" i="53"/>
  <c r="P62" i="53"/>
  <c r="M40" i="53"/>
  <c r="N41" i="53"/>
  <c r="R60" i="53"/>
  <c r="P38" i="53"/>
  <c r="O37" i="53"/>
  <c r="P24" i="53"/>
  <c r="P23" i="53" s="1"/>
  <c r="Q27" i="53"/>
  <c r="Q26" i="53" s="1"/>
  <c r="R56" i="53"/>
  <c r="N31" i="53"/>
  <c r="O21" i="53"/>
  <c r="O20" i="53" s="1"/>
  <c r="P53" i="53"/>
  <c r="P50" i="53" s="1"/>
  <c r="R51" i="53"/>
  <c r="P48" i="53"/>
  <c r="O58" i="53"/>
  <c r="O43" i="53"/>
  <c r="N34" i="53"/>
  <c r="O36" i="53"/>
  <c r="R17" i="53"/>
  <c r="Q15" i="53"/>
  <c r="R68" i="53" l="1"/>
  <c r="Q65" i="53"/>
  <c r="P49" i="53"/>
  <c r="O47" i="53"/>
  <c r="M81" i="53"/>
  <c r="M82" i="53" s="1"/>
  <c r="O59" i="53"/>
  <c r="N55" i="53"/>
  <c r="Q78" i="53"/>
  <c r="P76" i="53"/>
  <c r="T77" i="53"/>
  <c r="Q62" i="53"/>
  <c r="R63" i="53"/>
  <c r="N40" i="53"/>
  <c r="O41" i="53"/>
  <c r="S60" i="53"/>
  <c r="P37" i="53"/>
  <c r="Q38" i="53"/>
  <c r="Q24" i="53"/>
  <c r="Q23" i="53" s="1"/>
  <c r="Q53" i="53"/>
  <c r="Q50" i="53" s="1"/>
  <c r="P43" i="53"/>
  <c r="O31" i="53"/>
  <c r="P21" i="53"/>
  <c r="P20" i="53" s="1"/>
  <c r="S56" i="53"/>
  <c r="S51" i="53"/>
  <c r="P58" i="53"/>
  <c r="Q48" i="53"/>
  <c r="R27" i="53"/>
  <c r="R26" i="53" s="1"/>
  <c r="P36" i="53"/>
  <c r="O34" i="53"/>
  <c r="S17" i="53"/>
  <c r="R15" i="53"/>
  <c r="S68" i="53" l="1"/>
  <c r="R65" i="53"/>
  <c r="Q49" i="53"/>
  <c r="P47" i="53"/>
  <c r="P59" i="53"/>
  <c r="O55" i="53"/>
  <c r="N81" i="53"/>
  <c r="N82" i="53" s="1"/>
  <c r="R78" i="53"/>
  <c r="Q76" i="53"/>
  <c r="U77" i="53"/>
  <c r="R62" i="53"/>
  <c r="S63" i="53"/>
  <c r="O40" i="53"/>
  <c r="P41" i="53"/>
  <c r="T60" i="53"/>
  <c r="Q37" i="53"/>
  <c r="R38" i="53"/>
  <c r="R24" i="53"/>
  <c r="R23" i="53" s="1"/>
  <c r="T56" i="53"/>
  <c r="T51" i="53"/>
  <c r="Q43" i="53"/>
  <c r="P31" i="53"/>
  <c r="Q21" i="53"/>
  <c r="Q20" i="53" s="1"/>
  <c r="S27" i="53"/>
  <c r="S26" i="53" s="1"/>
  <c r="R48" i="53"/>
  <c r="Q58" i="53"/>
  <c r="R53" i="53"/>
  <c r="R50" i="53" s="1"/>
  <c r="Q36" i="53"/>
  <c r="P34" i="53"/>
  <c r="T17" i="53"/>
  <c r="S15" i="53"/>
  <c r="T68" i="53" l="1"/>
  <c r="S65" i="53"/>
  <c r="R49" i="53"/>
  <c r="Q47" i="53"/>
  <c r="Q59" i="53"/>
  <c r="P55" i="53"/>
  <c r="O81" i="53"/>
  <c r="O82" i="53" s="1"/>
  <c r="S78" i="53"/>
  <c r="R76" i="53"/>
  <c r="V77" i="53"/>
  <c r="S62" i="53"/>
  <c r="T63" i="53"/>
  <c r="P40" i="53"/>
  <c r="Q41" i="53"/>
  <c r="U60" i="53"/>
  <c r="S38" i="53"/>
  <c r="R37" i="53"/>
  <c r="S24" i="53"/>
  <c r="S23" i="53" s="1"/>
  <c r="T27" i="53"/>
  <c r="T26" i="53" s="1"/>
  <c r="Q31" i="53"/>
  <c r="R21" i="53"/>
  <c r="R20" i="53" s="1"/>
  <c r="S53" i="53"/>
  <c r="S50" i="53" s="1"/>
  <c r="R43" i="53"/>
  <c r="R58" i="53"/>
  <c r="U51" i="53"/>
  <c r="S48" i="53"/>
  <c r="U56" i="53"/>
  <c r="R36" i="53"/>
  <c r="Q34" i="53"/>
  <c r="U17" i="53"/>
  <c r="T15" i="53"/>
  <c r="U68" i="53" l="1"/>
  <c r="T65" i="53"/>
  <c r="S49" i="53"/>
  <c r="R47" i="53"/>
  <c r="P81" i="53"/>
  <c r="P82" i="53" s="1"/>
  <c r="R59" i="53"/>
  <c r="Q55" i="53"/>
  <c r="T78" i="53"/>
  <c r="S76" i="53"/>
  <c r="W77" i="53"/>
  <c r="T62" i="53"/>
  <c r="U63" i="53"/>
  <c r="Q40" i="53"/>
  <c r="R41" i="53"/>
  <c r="V60" i="53"/>
  <c r="T38" i="53"/>
  <c r="S37" i="53"/>
  <c r="T24" i="53"/>
  <c r="T23" i="53" s="1"/>
  <c r="S58" i="53"/>
  <c r="S43" i="53"/>
  <c r="V56" i="53"/>
  <c r="T53" i="53"/>
  <c r="T50" i="53" s="1"/>
  <c r="T48" i="53"/>
  <c r="R31" i="53"/>
  <c r="S21" i="53"/>
  <c r="S20" i="53" s="1"/>
  <c r="V51" i="53"/>
  <c r="U27" i="53"/>
  <c r="U26" i="53" s="1"/>
  <c r="S36" i="53"/>
  <c r="R34" i="53"/>
  <c r="V17" i="53"/>
  <c r="U15" i="53"/>
  <c r="V68" i="53" l="1"/>
  <c r="U65" i="53"/>
  <c r="T49" i="53"/>
  <c r="S47" i="53"/>
  <c r="Q81" i="53"/>
  <c r="Q82" i="53" s="1"/>
  <c r="S59" i="53"/>
  <c r="R55" i="53"/>
  <c r="U78" i="53"/>
  <c r="T76" i="53"/>
  <c r="X77" i="53"/>
  <c r="U62" i="53"/>
  <c r="V63" i="53"/>
  <c r="R40" i="53"/>
  <c r="S41" i="53"/>
  <c r="W60" i="53"/>
  <c r="T37" i="53"/>
  <c r="U38" i="53"/>
  <c r="U24" i="53"/>
  <c r="U23" i="53" s="1"/>
  <c r="U53" i="53"/>
  <c r="U50" i="53" s="1"/>
  <c r="V27" i="53"/>
  <c r="V26" i="53" s="1"/>
  <c r="W51" i="53"/>
  <c r="W56" i="53"/>
  <c r="S31" i="53"/>
  <c r="T21" i="53"/>
  <c r="T20" i="53" s="1"/>
  <c r="T43" i="53"/>
  <c r="U48" i="53"/>
  <c r="T58" i="53"/>
  <c r="T36" i="53"/>
  <c r="S34" i="53"/>
  <c r="W17" i="53"/>
  <c r="V15" i="53"/>
  <c r="W68" i="53" l="1"/>
  <c r="V65" i="53"/>
  <c r="U49" i="53"/>
  <c r="T47" i="53"/>
  <c r="T59" i="53"/>
  <c r="S55" i="53"/>
  <c r="V78" i="53"/>
  <c r="U76" i="53"/>
  <c r="Y77" i="53"/>
  <c r="V62" i="53"/>
  <c r="W63" i="53"/>
  <c r="R81" i="53"/>
  <c r="R82" i="53" s="1"/>
  <c r="S40" i="53"/>
  <c r="T41" i="53"/>
  <c r="X60" i="53"/>
  <c r="V38" i="53"/>
  <c r="U37" i="53"/>
  <c r="V24" i="53"/>
  <c r="V23" i="53" s="1"/>
  <c r="X51" i="53"/>
  <c r="W27" i="53"/>
  <c r="W26" i="53" s="1"/>
  <c r="U43" i="53"/>
  <c r="T31" i="53"/>
  <c r="U21" i="53"/>
  <c r="U20" i="53" s="1"/>
  <c r="U58" i="53"/>
  <c r="V48" i="53"/>
  <c r="X56" i="53"/>
  <c r="V53" i="53"/>
  <c r="V50" i="53" s="1"/>
  <c r="U36" i="53"/>
  <c r="T34" i="53"/>
  <c r="X17" i="53"/>
  <c r="W15" i="53"/>
  <c r="X68" i="53" l="1"/>
  <c r="W65" i="53"/>
  <c r="V49" i="53"/>
  <c r="U47" i="53"/>
  <c r="S81" i="53"/>
  <c r="S82" i="53" s="1"/>
  <c r="U59" i="53"/>
  <c r="T55" i="53"/>
  <c r="W78" i="53"/>
  <c r="V76" i="53"/>
  <c r="Z77" i="53"/>
  <c r="W62" i="53"/>
  <c r="X63" i="53"/>
  <c r="T40" i="53"/>
  <c r="U41" i="53"/>
  <c r="Y60" i="53"/>
  <c r="W38" i="53"/>
  <c r="V37" i="53"/>
  <c r="W24" i="53"/>
  <c r="W23" i="53" s="1"/>
  <c r="U31" i="53"/>
  <c r="V21" i="53"/>
  <c r="V20" i="53" s="1"/>
  <c r="V58" i="53"/>
  <c r="Y56" i="53"/>
  <c r="W53" i="53"/>
  <c r="W50" i="53" s="1"/>
  <c r="V43" i="53"/>
  <c r="X27" i="53"/>
  <c r="X26" i="53" s="1"/>
  <c r="Y51" i="53"/>
  <c r="W48" i="53"/>
  <c r="V36" i="53"/>
  <c r="U34" i="53"/>
  <c r="X15" i="53"/>
  <c r="Y17" i="53"/>
  <c r="Y68" i="53" l="1"/>
  <c r="X65" i="53"/>
  <c r="W49" i="53"/>
  <c r="V47" i="53"/>
  <c r="T81" i="53"/>
  <c r="T82" i="53" s="1"/>
  <c r="V59" i="53"/>
  <c r="U55" i="53"/>
  <c r="X78" i="53"/>
  <c r="W76" i="53"/>
  <c r="AA77" i="53"/>
  <c r="X62" i="53"/>
  <c r="Y63" i="53"/>
  <c r="U40" i="53"/>
  <c r="V41" i="53"/>
  <c r="Z60" i="53"/>
  <c r="W37" i="53"/>
  <c r="X38" i="53"/>
  <c r="X24" i="53"/>
  <c r="X23" i="53" s="1"/>
  <c r="Z56" i="53"/>
  <c r="X48" i="53"/>
  <c r="X53" i="53"/>
  <c r="X50" i="53" s="1"/>
  <c r="Z51" i="53"/>
  <c r="Y27" i="53"/>
  <c r="Y26" i="53" s="1"/>
  <c r="W43" i="53"/>
  <c r="W58" i="53"/>
  <c r="V31" i="53"/>
  <c r="W21" i="53"/>
  <c r="W20" i="53" s="1"/>
  <c r="W36" i="53"/>
  <c r="V34" i="53"/>
  <c r="Z17" i="53"/>
  <c r="Y15" i="53"/>
  <c r="Z68" i="53" l="1"/>
  <c r="Y65" i="53"/>
  <c r="X49" i="53"/>
  <c r="W47" i="53"/>
  <c r="U81" i="53"/>
  <c r="U82" i="53" s="1"/>
  <c r="W59" i="53"/>
  <c r="V55" i="53"/>
  <c r="Y78" i="53"/>
  <c r="X76" i="53"/>
  <c r="AB77" i="53"/>
  <c r="Y62" i="53"/>
  <c r="Z63" i="53"/>
  <c r="V40" i="53"/>
  <c r="W41" i="53"/>
  <c r="AA60" i="53"/>
  <c r="X37" i="53"/>
  <c r="Y38" i="53"/>
  <c r="Y24" i="53"/>
  <c r="Y23" i="53" s="1"/>
  <c r="AA51" i="53"/>
  <c r="X43" i="53"/>
  <c r="W31" i="53"/>
  <c r="X21" i="53"/>
  <c r="X20" i="53" s="1"/>
  <c r="Y53" i="53"/>
  <c r="Y50" i="53" s="1"/>
  <c r="X58" i="53"/>
  <c r="Y48" i="53"/>
  <c r="AA56" i="53"/>
  <c r="Z27" i="53"/>
  <c r="Z26" i="53" s="1"/>
  <c r="X36" i="53"/>
  <c r="W34" i="53"/>
  <c r="AA17" i="53"/>
  <c r="Z15" i="53"/>
  <c r="AA68" i="53" l="1"/>
  <c r="Z65" i="53"/>
  <c r="Y49" i="53"/>
  <c r="X47" i="53"/>
  <c r="V81" i="53"/>
  <c r="V82" i="53" s="1"/>
  <c r="X59" i="53"/>
  <c r="W55" i="53"/>
  <c r="Z78" i="53"/>
  <c r="Y76" i="53"/>
  <c r="AC77" i="53"/>
  <c r="AA63" i="53"/>
  <c r="Z62" i="53"/>
  <c r="W40" i="53"/>
  <c r="X41" i="53"/>
  <c r="AB60" i="53"/>
  <c r="Z38" i="53"/>
  <c r="Y37" i="53"/>
  <c r="Z24" i="53"/>
  <c r="Z23" i="53" s="1"/>
  <c r="Z53" i="53"/>
  <c r="Z50" i="53" s="1"/>
  <c r="X31" i="53"/>
  <c r="Y21" i="53"/>
  <c r="Y20" i="53" s="1"/>
  <c r="Y43" i="53"/>
  <c r="AA27" i="53"/>
  <c r="AA26" i="53" s="1"/>
  <c r="AB56" i="53"/>
  <c r="Z48" i="53"/>
  <c r="Y58" i="53"/>
  <c r="AB51" i="53"/>
  <c r="Y36" i="53"/>
  <c r="X34" i="53"/>
  <c r="AB17" i="53"/>
  <c r="AA15" i="53"/>
  <c r="AB68" i="53" l="1"/>
  <c r="AA65" i="53"/>
  <c r="Z49" i="53"/>
  <c r="Y47" i="53"/>
  <c r="W81" i="53"/>
  <c r="W82" i="53" s="1"/>
  <c r="Y59" i="53"/>
  <c r="X55" i="53"/>
  <c r="AA78" i="53"/>
  <c r="Z76" i="53"/>
  <c r="AD77" i="53"/>
  <c r="AB63" i="53"/>
  <c r="AA62" i="53"/>
  <c r="X40" i="53"/>
  <c r="Y41" i="53"/>
  <c r="AA24" i="53"/>
  <c r="AA23" i="53" s="1"/>
  <c r="AC60" i="53"/>
  <c r="Z37" i="53"/>
  <c r="AA38" i="53"/>
  <c r="AC56" i="53"/>
  <c r="AC51" i="53"/>
  <c r="Z58" i="53"/>
  <c r="AA48" i="53"/>
  <c r="AB27" i="53"/>
  <c r="AB26" i="53" s="1"/>
  <c r="Z43" i="53"/>
  <c r="Y31" i="53"/>
  <c r="Z21" i="53"/>
  <c r="Z20" i="53" s="1"/>
  <c r="AA53" i="53"/>
  <c r="AA50" i="53" s="1"/>
  <c r="Y34" i="53"/>
  <c r="Z36" i="53"/>
  <c r="AC17" i="53"/>
  <c r="AB15" i="53"/>
  <c r="AC68" i="53" l="1"/>
  <c r="AB65" i="53"/>
  <c r="AA49" i="53"/>
  <c r="Z47" i="53"/>
  <c r="Z59" i="53"/>
  <c r="Y55" i="53"/>
  <c r="AB78" i="53"/>
  <c r="AA76" i="53"/>
  <c r="AE77" i="53"/>
  <c r="AC63" i="53"/>
  <c r="AB62" i="53"/>
  <c r="X81" i="53"/>
  <c r="X82" i="53" s="1"/>
  <c r="Y40" i="53"/>
  <c r="Z41" i="53"/>
  <c r="AB24" i="53"/>
  <c r="AB23" i="53" s="1"/>
  <c r="AD60" i="53"/>
  <c r="AA37" i="53"/>
  <c r="AB38" i="53"/>
  <c r="AB48" i="53"/>
  <c r="AB53" i="53"/>
  <c r="AB50" i="53" s="1"/>
  <c r="AA58" i="53"/>
  <c r="AC27" i="53"/>
  <c r="AC26" i="53" s="1"/>
  <c r="Z31" i="53"/>
  <c r="AA21" i="53"/>
  <c r="AA20" i="53" s="1"/>
  <c r="AD51" i="53"/>
  <c r="AA43" i="53"/>
  <c r="AD56" i="53"/>
  <c r="AA36" i="53"/>
  <c r="Z34" i="53"/>
  <c r="AD17" i="53"/>
  <c r="AC15" i="53"/>
  <c r="AD68" i="53" l="1"/>
  <c r="AC65" i="53"/>
  <c r="AB49" i="53"/>
  <c r="AA47" i="53"/>
  <c r="Y81" i="53"/>
  <c r="Y82" i="53" s="1"/>
  <c r="AA59" i="53"/>
  <c r="Z55" i="53"/>
  <c r="AC78" i="53"/>
  <c r="AB76" i="53"/>
  <c r="AF77" i="53"/>
  <c r="AD63" i="53"/>
  <c r="AC62" i="53"/>
  <c r="Z40" i="53"/>
  <c r="AA41" i="53"/>
  <c r="AC24" i="53"/>
  <c r="AC23" i="53" s="1"/>
  <c r="AE60" i="53"/>
  <c r="AB37" i="53"/>
  <c r="AC38" i="53"/>
  <c r="AD27" i="53"/>
  <c r="AD26" i="53" s="1"/>
  <c r="AB58" i="53"/>
  <c r="AC53" i="53"/>
  <c r="AC50" i="53" s="1"/>
  <c r="AE51" i="53"/>
  <c r="AA31" i="53"/>
  <c r="AB21" i="53"/>
  <c r="AB20" i="53" s="1"/>
  <c r="AE56" i="53"/>
  <c r="AB43" i="53"/>
  <c r="AC48" i="53"/>
  <c r="AB36" i="53"/>
  <c r="AA34" i="53"/>
  <c r="AD15" i="53"/>
  <c r="AE17" i="53"/>
  <c r="AE68" i="53" l="1"/>
  <c r="AD65" i="53"/>
  <c r="AC49" i="53"/>
  <c r="AB47" i="53"/>
  <c r="Z81" i="53"/>
  <c r="Z82" i="53" s="1"/>
  <c r="AB59" i="53"/>
  <c r="AA55" i="53"/>
  <c r="AD78" i="53"/>
  <c r="AC76" i="53"/>
  <c r="AG77" i="53"/>
  <c r="AE63" i="53"/>
  <c r="AD62" i="53"/>
  <c r="AA40" i="53"/>
  <c r="AB41" i="53"/>
  <c r="AD24" i="53"/>
  <c r="AD23" i="53" s="1"/>
  <c r="AF60" i="53"/>
  <c r="AD38" i="53"/>
  <c r="AC37" i="53"/>
  <c r="AB31" i="53"/>
  <c r="AC21" i="53"/>
  <c r="AC20" i="53" s="1"/>
  <c r="AD48" i="53"/>
  <c r="AF51" i="53"/>
  <c r="AD53" i="53"/>
  <c r="AD50" i="53" s="1"/>
  <c r="AC58" i="53"/>
  <c r="AC43" i="53"/>
  <c r="AF56" i="53"/>
  <c r="AE27" i="53"/>
  <c r="AE26" i="53" s="1"/>
  <c r="AC36" i="53"/>
  <c r="AB34" i="53"/>
  <c r="AF17" i="53"/>
  <c r="AE15" i="53"/>
  <c r="AF68" i="53" l="1"/>
  <c r="AE65" i="53"/>
  <c r="AD49" i="53"/>
  <c r="AC47" i="53"/>
  <c r="AA81" i="53"/>
  <c r="AA82" i="53" s="1"/>
  <c r="AC59" i="53"/>
  <c r="AB55" i="53"/>
  <c r="AE78" i="53"/>
  <c r="AD76" i="53"/>
  <c r="AH77" i="53"/>
  <c r="AJ77" i="53" s="1"/>
  <c r="AF63" i="53"/>
  <c r="AE62" i="53"/>
  <c r="AB40" i="53"/>
  <c r="AC41" i="53"/>
  <c r="AE24" i="53"/>
  <c r="AE23" i="53" s="1"/>
  <c r="AG60" i="53"/>
  <c r="AD37" i="53"/>
  <c r="AE38" i="53"/>
  <c r="AD58" i="53"/>
  <c r="AE53" i="53"/>
  <c r="AE50" i="53" s="1"/>
  <c r="AG51" i="53"/>
  <c r="AE48" i="53"/>
  <c r="AG56" i="53"/>
  <c r="AC31" i="53"/>
  <c r="AD21" i="53"/>
  <c r="AD20" i="53" s="1"/>
  <c r="AF27" i="53"/>
  <c r="AF26" i="53" s="1"/>
  <c r="AD43" i="53"/>
  <c r="AD36" i="53"/>
  <c r="AC34" i="53"/>
  <c r="AG17" i="53"/>
  <c r="AF15" i="53"/>
  <c r="AG68" i="53" l="1"/>
  <c r="AF65" i="53"/>
  <c r="AE49" i="53"/>
  <c r="AD47" i="53"/>
  <c r="AB81" i="53"/>
  <c r="AB82" i="53" s="1"/>
  <c r="AD59" i="53"/>
  <c r="AC55" i="53"/>
  <c r="AF78" i="53"/>
  <c r="AE76" i="53"/>
  <c r="AG63" i="53"/>
  <c r="AF62" i="53"/>
  <c r="AF24" i="53"/>
  <c r="AF23" i="53" s="1"/>
  <c r="AC40" i="53"/>
  <c r="AD41" i="53"/>
  <c r="AH60" i="53"/>
  <c r="AJ60" i="53" s="1"/>
  <c r="AE37" i="53"/>
  <c r="AF38" i="53"/>
  <c r="AF48" i="53"/>
  <c r="AG27" i="53"/>
  <c r="AG26" i="53" s="1"/>
  <c r="AH56" i="53"/>
  <c r="AJ56" i="53" s="1"/>
  <c r="AH51" i="53"/>
  <c r="AJ51" i="53" s="1"/>
  <c r="AE43" i="53"/>
  <c r="AF53" i="53"/>
  <c r="AF50" i="53" s="1"/>
  <c r="AD31" i="53"/>
  <c r="AE21" i="53"/>
  <c r="AE20" i="53" s="1"/>
  <c r="AE58" i="53"/>
  <c r="AE36" i="53"/>
  <c r="AD34" i="53"/>
  <c r="AH17" i="53"/>
  <c r="AG15" i="53"/>
  <c r="AH68" i="53" l="1"/>
  <c r="AG65" i="53"/>
  <c r="AH15" i="53"/>
  <c r="AJ15" i="53" s="1"/>
  <c r="AJ17" i="53"/>
  <c r="AF49" i="53"/>
  <c r="AE47" i="53"/>
  <c r="AG24" i="53"/>
  <c r="AG23" i="53" s="1"/>
  <c r="AC81" i="53"/>
  <c r="AC82" i="53" s="1"/>
  <c r="AE59" i="53"/>
  <c r="AD55" i="53"/>
  <c r="AG78" i="53"/>
  <c r="AF76" i="53"/>
  <c r="AG62" i="53"/>
  <c r="AH63" i="53"/>
  <c r="AD40" i="53"/>
  <c r="AE41" i="53"/>
  <c r="AG38" i="53"/>
  <c r="AF37" i="53"/>
  <c r="AF43" i="53"/>
  <c r="AG53" i="53"/>
  <c r="AG50" i="53" s="1"/>
  <c r="AH27" i="53"/>
  <c r="AF58" i="53"/>
  <c r="AE31" i="53"/>
  <c r="AF21" i="53"/>
  <c r="AF20" i="53" s="1"/>
  <c r="AG48" i="53"/>
  <c r="AH24" i="53"/>
  <c r="AJ24" i="53" s="1"/>
  <c r="AF36" i="53"/>
  <c r="AE34" i="53"/>
  <c r="AJ68" i="53" l="1"/>
  <c r="AH65" i="53"/>
  <c r="AJ65" i="53" s="1"/>
  <c r="AH26" i="53"/>
  <c r="AJ26" i="53" s="1"/>
  <c r="AJ27" i="53"/>
  <c r="AH62" i="53"/>
  <c r="AJ62" i="53" s="1"/>
  <c r="AJ63" i="53"/>
  <c r="AG49" i="53"/>
  <c r="AF47" i="53"/>
  <c r="AF59" i="53"/>
  <c r="AE55" i="53"/>
  <c r="AH78" i="53"/>
  <c r="AG76" i="53"/>
  <c r="AD81" i="53"/>
  <c r="AD82" i="53" s="1"/>
  <c r="AE40" i="53"/>
  <c r="AF41" i="53"/>
  <c r="AG37" i="53"/>
  <c r="AH38" i="53"/>
  <c r="AH48" i="53"/>
  <c r="AJ48" i="53" s="1"/>
  <c r="AF31" i="53"/>
  <c r="AG21" i="53"/>
  <c r="AG20" i="53" s="1"/>
  <c r="AH53" i="53"/>
  <c r="AG58" i="53"/>
  <c r="AH23" i="53"/>
  <c r="AJ23" i="53" s="1"/>
  <c r="AG43" i="53"/>
  <c r="AG36" i="53"/>
  <c r="AF34" i="53"/>
  <c r="AH37" i="53" l="1"/>
  <c r="AJ37" i="53" s="1"/>
  <c r="AJ38" i="53"/>
  <c r="AH76" i="53"/>
  <c r="AJ76" i="53" s="1"/>
  <c r="AJ78" i="53"/>
  <c r="AH50" i="53"/>
  <c r="AJ50" i="53" s="1"/>
  <c r="AJ53" i="53"/>
  <c r="AH49" i="53"/>
  <c r="AG47" i="53"/>
  <c r="AE81" i="53"/>
  <c r="AE82" i="53" s="1"/>
  <c r="AG59" i="53"/>
  <c r="AF55" i="53"/>
  <c r="AF40" i="53"/>
  <c r="AG41" i="53"/>
  <c r="AH58" i="53"/>
  <c r="AJ58" i="53" s="1"/>
  <c r="AG31" i="53"/>
  <c r="AH21" i="53"/>
  <c r="AJ21" i="53" s="1"/>
  <c r="AH43" i="53"/>
  <c r="AJ43" i="53" s="1"/>
  <c r="AH36" i="53"/>
  <c r="AG34" i="53"/>
  <c r="AH34" i="53" l="1"/>
  <c r="AJ34" i="53" s="1"/>
  <c r="AJ36" i="53"/>
  <c r="AH47" i="53"/>
  <c r="AJ47" i="53" s="1"/>
  <c r="AJ49" i="53"/>
  <c r="AF81" i="53"/>
  <c r="AF82" i="53" s="1"/>
  <c r="AH59" i="53"/>
  <c r="AG55" i="53"/>
  <c r="AG40" i="53"/>
  <c r="AH41" i="53"/>
  <c r="AH20" i="53"/>
  <c r="AH40" i="53" l="1"/>
  <c r="AJ40" i="53" s="1"/>
  <c r="AJ41" i="53"/>
  <c r="AH55" i="53"/>
  <c r="AJ55" i="53" s="1"/>
  <c r="AJ59" i="53"/>
  <c r="AH31" i="53"/>
  <c r="AJ31" i="53" s="1"/>
  <c r="AJ20" i="53"/>
  <c r="AG81" i="53"/>
  <c r="AG82" i="53" s="1"/>
  <c r="AH81" i="53" l="1"/>
  <c r="AH82" i="53" s="1"/>
  <c r="AJ82" i="53" s="1"/>
  <c r="AJ81" i="5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Anna Larsson</author>
    <author>Amanda Midhamre</author>
  </authors>
  <commentList>
    <comment ref="E6" authorId="0" shapeId="0" xr:uid="{EBE5DA6E-9EBB-4CEA-BF70-7A88F3C0AD4C}">
      <text>
        <r>
          <rPr>
            <b/>
            <sz val="9"/>
            <color indexed="81"/>
            <rFont val="Tahoma"/>
            <charset val="1"/>
          </rPr>
          <t>Anna Larsson:</t>
        </r>
        <r>
          <rPr>
            <sz val="9"/>
            <color indexed="81"/>
            <rFont val="Tahoma"/>
            <charset val="1"/>
          </rPr>
          <t xml:space="preserve">
Antagande om årlig förändring från basår</t>
        </r>
      </text>
    </comment>
    <comment ref="B17" authorId="0" shapeId="0" xr:uid="{7A7C97D0-D249-4AF0-B699-9F46FDE39C90}">
      <text>
        <r>
          <rPr>
            <b/>
            <sz val="9"/>
            <color indexed="81"/>
            <rFont val="Tahoma"/>
            <family val="2"/>
          </rPr>
          <t>Anna Larsson:</t>
        </r>
        <r>
          <rPr>
            <sz val="9"/>
            <color indexed="81"/>
            <rFont val="Tahoma"/>
            <family val="2"/>
          </rPr>
          <t xml:space="preserve">
Snittutsläppen i lärosätets fordonsflotta påverkas av både andelen användning av olika fordonstyper (exempelvis ökad användning av elfordon) och fordonstypens framtida utveckling (exempelvis sänkt bränsleförbrukning i motorer)</t>
        </r>
      </text>
    </comment>
    <comment ref="B22" authorId="0" shapeId="0" xr:uid="{9C4F50F0-81EE-4C41-BC38-C6CB32FC3FF2}">
      <text>
        <r>
          <rPr>
            <b/>
            <sz val="9"/>
            <color indexed="81"/>
            <rFont val="Tahoma"/>
            <family val="2"/>
          </rPr>
          <t>Anna Larsson:</t>
        </r>
        <r>
          <rPr>
            <sz val="9"/>
            <color indexed="81"/>
            <rFont val="Tahoma"/>
            <family val="2"/>
          </rPr>
          <t xml:space="preserve">
Påverkas av köpt ursprungsmärkning (om marknadsbaserad metod väljs), förändringar i elsystemet (exempelvis om platsbaserad metod väljs och andelen förnybart ökar i norden) eller om enskilda energislag utvecklas (exempelvis gasturbiner blir effektivare)</t>
        </r>
      </text>
    </comment>
    <comment ref="B25" authorId="0" shapeId="0" xr:uid="{A1997BE1-CFB6-4949-B2E1-0AB035D36978}">
      <text>
        <r>
          <rPr>
            <b/>
            <sz val="9"/>
            <color indexed="81"/>
            <rFont val="Tahoma"/>
            <family val="2"/>
          </rPr>
          <t>Anna Larsson:</t>
        </r>
        <r>
          <rPr>
            <sz val="9"/>
            <color indexed="81"/>
            <rFont val="Tahoma"/>
            <family val="2"/>
          </rPr>
          <t xml:space="preserve">
Påverkas av fördelningen av fjärrvärmeköp på olika orter, eller åtgärder hos fjärrvärmeverken (exempelvis minskad plastförbränning)</t>
        </r>
      </text>
    </comment>
    <comment ref="B28" authorId="0" shapeId="0" xr:uid="{BFB7993F-8BDB-4D3C-AF04-06794210D41B}">
      <text>
        <r>
          <rPr>
            <b/>
            <sz val="9"/>
            <color indexed="81"/>
            <rFont val="Tahoma"/>
            <family val="2"/>
          </rPr>
          <t>Anna Larsson:</t>
        </r>
        <r>
          <rPr>
            <sz val="9"/>
            <color indexed="81"/>
            <rFont val="Tahoma"/>
            <family val="2"/>
          </rPr>
          <t xml:space="preserve">
Påverkas av fördelningen av fjärrkyleköp på olika orter, eller åtgärder hos leverantören</t>
        </r>
      </text>
    </comment>
    <comment ref="B36" authorId="0" shapeId="0" xr:uid="{BA55F765-D583-45E9-900D-EC79A1E55920}">
      <text>
        <r>
          <rPr>
            <b/>
            <sz val="9"/>
            <color indexed="81"/>
            <rFont val="Tahoma"/>
            <family val="2"/>
          </rPr>
          <t>Anna Larsson:</t>
        </r>
        <r>
          <rPr>
            <sz val="9"/>
            <color indexed="81"/>
            <rFont val="Tahoma"/>
            <family val="2"/>
          </rPr>
          <t xml:space="preserve">
Genomsnittligt utsläpp av varor och tjänster per spenderad krona. Påverkas genom att välja bättre produkter, förändrad proportion mellan inköpskategorier och förbättrade beräkningsmetoder (till exempel att beräkna viktiga inköpskategorier per kilo eller med produktdata istället för mes schablon per krona). Påverkas även av generell omställning av inköpsvärdekedjorna i takt med att ekonomin ställer om.</t>
        </r>
      </text>
    </comment>
    <comment ref="B39" authorId="0" shapeId="0" xr:uid="{5F3EFBC2-F2DC-468E-A34E-BCA36B09319A}">
      <text>
        <r>
          <rPr>
            <b/>
            <sz val="9"/>
            <color indexed="81"/>
            <rFont val="Tahoma"/>
            <family val="2"/>
          </rPr>
          <t>Anna Larsson:</t>
        </r>
        <r>
          <rPr>
            <sz val="9"/>
            <color indexed="81"/>
            <rFont val="Tahoma"/>
            <family val="2"/>
          </rPr>
          <t xml:space="preserve">
Gnomsnittligt utsläpp från kapitalvaror per spenderad krona. Påverkas genom att välja bättre produkter, förändrad proportion mellan inköpskategorier och förbättrade beräkningsmetoder (till exempel att beräkna viktiga investeringar med produktdata istället för mes schablon per krona). Påverkas även av generell omställning av inköpsvärdekedjorna i takt med att ekonomin ställer om.</t>
        </r>
      </text>
    </comment>
    <comment ref="B42" authorId="0" shapeId="0" xr:uid="{12493A71-CEA9-4C12-830F-078B90B841E2}">
      <text>
        <r>
          <rPr>
            <b/>
            <sz val="9"/>
            <color indexed="81"/>
            <rFont val="Tahoma"/>
            <family val="2"/>
          </rPr>
          <t>Anna Larsson:</t>
        </r>
        <r>
          <rPr>
            <sz val="9"/>
            <color indexed="81"/>
            <rFont val="Tahoma"/>
            <family val="2"/>
          </rPr>
          <t xml:space="preserve">
Påverkas av köpt ursprungsmärkning (om marknadsbaserad metod väljs), förändringar i elsystemet (om platsbaserad metod väljs) eller om enskilda energislag utvecklas (exempelvis solpaneler börjar produceras med ökad andel förnybar insatsenergi)</t>
        </r>
      </text>
    </comment>
    <comment ref="B44" authorId="0" shapeId="0" xr:uid="{D3C6BD82-CD87-462F-81D3-CDC26FCEF834}">
      <text>
        <r>
          <rPr>
            <b/>
            <sz val="9"/>
            <color indexed="81"/>
            <rFont val="Tahoma"/>
            <family val="2"/>
          </rPr>
          <t>Anna Larsson:</t>
        </r>
        <r>
          <rPr>
            <sz val="9"/>
            <color indexed="81"/>
            <rFont val="Tahoma"/>
            <family val="2"/>
          </rPr>
          <t xml:space="preserve">
Påverkas av fördelningen av fjärrvärmeköp på olika orter, eller åtgärder hos fjärrvärmeverken (exempelvis fossilfria flistransporter)</t>
        </r>
      </text>
    </comment>
    <comment ref="B46" authorId="0" shapeId="0" xr:uid="{F55749E9-BDD8-494C-8B7E-15C46E31973D}">
      <text>
        <r>
          <rPr>
            <b/>
            <sz val="9"/>
            <color indexed="81"/>
            <rFont val="Tahoma"/>
            <family val="2"/>
          </rPr>
          <t>Anna Larsson:</t>
        </r>
        <r>
          <rPr>
            <sz val="9"/>
            <color indexed="81"/>
            <rFont val="Tahoma"/>
            <family val="2"/>
          </rPr>
          <t xml:space="preserve">
Påverkas av fördelningen av fjärrkyleköp på olika orter, eller åtgärder hos leverantören</t>
        </r>
      </text>
    </comment>
    <comment ref="B49" authorId="0" shapeId="0" xr:uid="{C1DDB267-B099-4958-8998-C499CEEC2399}">
      <text>
        <r>
          <rPr>
            <b/>
            <sz val="9"/>
            <color indexed="81"/>
            <rFont val="Tahoma"/>
            <family val="2"/>
          </rPr>
          <t>Anna Larsson:</t>
        </r>
        <r>
          <rPr>
            <sz val="9"/>
            <color indexed="81"/>
            <rFont val="Tahoma"/>
            <family val="2"/>
          </rPr>
          <t xml:space="preserve">
Påverkas genom val av hållbarare transporter och transportsektorns egen omställning</t>
        </r>
      </text>
    </comment>
    <comment ref="B52" authorId="0" shapeId="0" xr:uid="{4B1A84FE-CD10-4E65-A502-DC2FA982B1A2}">
      <text>
        <r>
          <rPr>
            <b/>
            <sz val="9"/>
            <color indexed="81"/>
            <rFont val="Tahoma"/>
            <family val="2"/>
          </rPr>
          <t>Anna Larsson:</t>
        </r>
        <r>
          <rPr>
            <sz val="9"/>
            <color indexed="81"/>
            <rFont val="Tahoma"/>
            <family val="2"/>
          </rPr>
          <t xml:space="preserve">
Påverkas exempelvis genom mindre plastinnehåll i brännbart avfall</t>
        </r>
      </text>
    </comment>
    <comment ref="B54" authorId="0" shapeId="0" xr:uid="{ABDA25CA-F469-42DC-B8D5-7111F70F5C26}">
      <text>
        <r>
          <rPr>
            <b/>
            <sz val="9"/>
            <color indexed="81"/>
            <rFont val="Tahoma"/>
            <family val="2"/>
          </rPr>
          <t>Anna Larsson:</t>
        </r>
        <r>
          <rPr>
            <sz val="9"/>
            <color indexed="81"/>
            <rFont val="Tahoma"/>
            <family val="2"/>
          </rPr>
          <t xml:space="preserve">
Påverkas exempelvis genom att det utvecklas mer energieffektiva och fossilfria processer kring materialåtervinning</t>
        </r>
      </text>
    </comment>
    <comment ref="B57" authorId="0" shapeId="0" xr:uid="{D9F5C7DE-B1B3-4E5D-89BC-DAC09A252D8E}">
      <text>
        <r>
          <rPr>
            <b/>
            <sz val="9"/>
            <color indexed="81"/>
            <rFont val="Tahoma"/>
            <family val="2"/>
          </rPr>
          <t>Anna Larsson:</t>
        </r>
        <r>
          <rPr>
            <sz val="9"/>
            <color indexed="81"/>
            <rFont val="Tahoma"/>
            <family val="2"/>
          </rPr>
          <t xml:space="preserve">
Påverkas exempelvis genom ökad användning av biobränsle och att mindre del av flygsträckan är korta inrikesresor</t>
        </r>
      </text>
    </comment>
    <comment ref="B61" authorId="0" shapeId="0" xr:uid="{4CC166B8-B5E3-47F3-AA76-8C8BB8C3585E}">
      <text>
        <r>
          <rPr>
            <b/>
            <sz val="9"/>
            <color indexed="81"/>
            <rFont val="Tahoma"/>
            <family val="2"/>
          </rPr>
          <t>Anna Larsson:</t>
        </r>
        <r>
          <rPr>
            <sz val="9"/>
            <color indexed="81"/>
            <rFont val="Tahoma"/>
            <family val="2"/>
          </rPr>
          <t xml:space="preserve">
Påverkas genom att större andel av resorna sker med hållbarare transportsätt, och att transportsektorn i sig ställer om (exemepvis genom elektrifiering)</t>
        </r>
      </text>
    </comment>
    <comment ref="B64" authorId="0" shapeId="0" xr:uid="{9500C413-FCA4-4F39-B74E-4A4107681BCD}">
      <text>
        <r>
          <rPr>
            <b/>
            <sz val="9"/>
            <color indexed="81"/>
            <rFont val="Tahoma"/>
            <family val="2"/>
          </rPr>
          <t>Anna Larsson:</t>
        </r>
        <r>
          <rPr>
            <sz val="9"/>
            <color indexed="81"/>
            <rFont val="Tahoma"/>
            <family val="2"/>
          </rPr>
          <t xml:space="preserve">
Påverkas genom att anställda bor närmre campus och reser kortare, väljer hållbarare transportsätt och att transportsektorn ställer om (exempelvis genom elektrifiering)</t>
        </r>
      </text>
    </comment>
    <comment ref="B67" authorId="0" shapeId="0" xr:uid="{7BFC3275-4E09-4A4F-94EA-42E1BFAB9A38}">
      <text>
        <r>
          <rPr>
            <b/>
            <sz val="9"/>
            <color indexed="81"/>
            <rFont val="Tahoma"/>
            <family val="2"/>
          </rPr>
          <t>Anna Larsson:</t>
        </r>
        <r>
          <rPr>
            <sz val="9"/>
            <color indexed="81"/>
            <rFont val="Tahoma"/>
            <family val="2"/>
          </rPr>
          <t xml:space="preserve">
Påverkas av hur klimateffektivt lokalbeståndet som hyrs är (energieffektivitet, energislag, mm)</t>
        </r>
      </text>
    </comment>
    <comment ref="B68" authorId="1" shapeId="0" xr:uid="{3CC542D1-0415-45DE-9CB3-9E9F7B86D5E0}">
      <text>
        <r>
          <rPr>
            <b/>
            <sz val="9"/>
            <color indexed="81"/>
            <rFont val="Tahoma"/>
            <family val="2"/>
          </rPr>
          <t>Amanda Midhamre:</t>
        </r>
        <r>
          <rPr>
            <sz val="9"/>
            <color indexed="81"/>
            <rFont val="Tahoma"/>
            <family val="2"/>
          </rPr>
          <t xml:space="preserve">
Totala köldmedieläckage under året. Påverkas av läckagemängd och hur klimatskadliga köldmedier som används.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tc={C8E4D5AF-C64B-40BC-98F9-04551D4EDC08}</author>
  </authors>
  <commentList>
    <comment ref="E46" authorId="0" shapeId="0" xr:uid="{C8E4D5AF-C64B-40BC-98F9-04551D4EDC08}">
      <text>
        <t>[Trådad kommentar]
I din version av Excel kan du läsa den här trådade kommentaren, men eventuella ändringar i den tas bort om filen öppnas i en senare version av Excel. Läs mer: https://go.microsoft.com/fwlink/?linkid=870924
Kommentar:
    Källor med länkar</t>
      </text>
    </comment>
  </commentList>
</comments>
</file>

<file path=xl/sharedStrings.xml><?xml version="1.0" encoding="utf-8"?>
<sst xmlns="http://schemas.openxmlformats.org/spreadsheetml/2006/main" count="426" uniqueCount="242">
  <si>
    <t>tCO2e</t>
  </si>
  <si>
    <t>Scope 1</t>
  </si>
  <si>
    <t>Scope 2 - Market based</t>
  </si>
  <si>
    <t>Scope 2 - Location based</t>
  </si>
  <si>
    <t>Scope 3</t>
  </si>
  <si>
    <t>Översikt klimatbokslut lärosäte - exempel</t>
  </si>
  <si>
    <t>Direkta utsläpp från egna fordon</t>
  </si>
  <si>
    <t>Totala utsläpp Scope 1 och 2 - Marknadsbaserat</t>
  </si>
  <si>
    <t>Totala utsläpp Scope 1 och 2 - Platsbaserat</t>
  </si>
  <si>
    <t>Totala utsläpp Scope 1, 2 och 3 - Marknadsbaserat</t>
  </si>
  <si>
    <t>Totala utsläpp Scope 1, 2 och 3 - Platsbaserat</t>
  </si>
  <si>
    <t>1. Inköpta varor &amp; tjänster</t>
  </si>
  <si>
    <t>3. Bränsle- och energirelaterade aktiviteter</t>
  </si>
  <si>
    <t xml:space="preserve">5. Avfallshantering i verksamheten </t>
  </si>
  <si>
    <t>6. Tjänsteresor</t>
  </si>
  <si>
    <t>7. Pendlingsresor</t>
  </si>
  <si>
    <t>14. Frachise</t>
  </si>
  <si>
    <t>15. Investeringar</t>
  </si>
  <si>
    <t>2. Kapitalvaror</t>
  </si>
  <si>
    <t>4. Uppströms transporter</t>
  </si>
  <si>
    <t>9. Nedströms transporter</t>
  </si>
  <si>
    <t>10.  Bearbetning av sålda produkter</t>
  </si>
  <si>
    <t>11. Användning av sålda produkter</t>
  </si>
  <si>
    <t>12.  Slutbehandling av sålda produkter</t>
  </si>
  <si>
    <t>3.1 Inköpta varor och tjänster</t>
  </si>
  <si>
    <t>3.2 Kapitalvaror</t>
  </si>
  <si>
    <t>3.15 Investeringar</t>
  </si>
  <si>
    <t>Beräkningsmetod och kommentar</t>
  </si>
  <si>
    <t>Direkta utsläpp från eget stationär bränsle</t>
  </si>
  <si>
    <t>Spend</t>
  </si>
  <si>
    <t>Pendlingsenkät och medelvärden</t>
  </si>
  <si>
    <t>Spendanalys</t>
  </si>
  <si>
    <t>Om denna mall</t>
  </si>
  <si>
    <t>Version: 1.0</t>
  </si>
  <si>
    <t>Emissionsfaktorer, metodik och version av GHG-protokollet speglar tillfället då mallen utvecklades och bör uppdateras i takt med rådande praxis.</t>
  </si>
  <si>
    <t>Köpt el (verksamhetsel via eget abonnemang eller hyresavtal)</t>
  </si>
  <si>
    <t>Köpt fjärrvärme (processvärme)</t>
  </si>
  <si>
    <t>Köpt fjärrkyla (processkyla)</t>
  </si>
  <si>
    <t>Köpt mängd</t>
  </si>
  <si>
    <t>Köpt mängd, fakturor och information från hyresvärd</t>
  </si>
  <si>
    <t>13. Nedströms uthyrda tillgångar</t>
  </si>
  <si>
    <t>8. Uppströms inhyrda tillgångar</t>
  </si>
  <si>
    <t>Spendanalys, underlagsdata från intressebolag</t>
  </si>
  <si>
    <t>Resta kilometer</t>
  </si>
  <si>
    <t>Avfallsmängder</t>
  </si>
  <si>
    <t>Spendanalys av fakturor</t>
  </si>
  <si>
    <t>Spendanalys och klimatberäkning av [projekt A och B]</t>
  </si>
  <si>
    <t>Basår</t>
  </si>
  <si>
    <t>Emissionsfaktorer</t>
  </si>
  <si>
    <t>Nyckeltal</t>
  </si>
  <si>
    <t>Enhet</t>
  </si>
  <si>
    <t>Källa</t>
  </si>
  <si>
    <t>Kommentar</t>
  </si>
  <si>
    <t>Exempel på nyckeltal relevanta för lärosäten</t>
  </si>
  <si>
    <t>Klimatbudget</t>
  </si>
  <si>
    <t>Klimatbudget lärosäte - exempel</t>
  </si>
  <si>
    <t>Köpt bränsle</t>
  </si>
  <si>
    <t>Körda kilometer</t>
  </si>
  <si>
    <t>Nyckel</t>
  </si>
  <si>
    <t>%</t>
  </si>
  <si>
    <t>Egna köldmedieutsläpp</t>
  </si>
  <si>
    <t>Totala utsläpp</t>
  </si>
  <si>
    <t>tCO2e/person</t>
  </si>
  <si>
    <t>Antal helårsstudenter</t>
  </si>
  <si>
    <t>Antal helårsanställda (forskare och akademiskt verksamma)</t>
  </si>
  <si>
    <t>Antal helårsanställda (stab, teknisk/administrativ personal)</t>
  </si>
  <si>
    <t>Genomsnittlig emissionsfaktor</t>
  </si>
  <si>
    <t>kWh</t>
  </si>
  <si>
    <t>kgCO2e/kWh</t>
  </si>
  <si>
    <t>Genomsnittlig emissionsfaktor el</t>
  </si>
  <si>
    <t>Genomsnittlig emissionsfaktor fjärrvärme</t>
  </si>
  <si>
    <t>SEK</t>
  </si>
  <si>
    <t>kgCO2e/SEK</t>
  </si>
  <si>
    <t>Total utsläppsintensitet per student och forskare</t>
  </si>
  <si>
    <t>Gul ruta = fyll i själv</t>
  </si>
  <si>
    <t>Upphandlingsmyndigheten (Process-LCA)</t>
  </si>
  <si>
    <t>3.3 Bränsle- och energirelaterade aktiviteter</t>
  </si>
  <si>
    <t>gCO2e/kWh</t>
  </si>
  <si>
    <t>El</t>
  </si>
  <si>
    <t>Fjärrvärme</t>
  </si>
  <si>
    <t>Energimyndigheten</t>
  </si>
  <si>
    <t>3.4 Uppströms transporter</t>
  </si>
  <si>
    <t>3.5 Avfall som genererats i verksamhet</t>
  </si>
  <si>
    <t>Restavfall</t>
  </si>
  <si>
    <t>Papper</t>
  </si>
  <si>
    <t>Plast</t>
  </si>
  <si>
    <t>kgCO2e/Kg</t>
  </si>
  <si>
    <t>kg</t>
  </si>
  <si>
    <t>Energiåtervinning - Förbränning</t>
  </si>
  <si>
    <t>Materialåtervinning</t>
  </si>
  <si>
    <t>km</t>
  </si>
  <si>
    <t>kgCO2e/km</t>
  </si>
  <si>
    <t>Tåg</t>
  </si>
  <si>
    <t>kgCO2e/person-km</t>
  </si>
  <si>
    <t>Flyg</t>
  </si>
  <si>
    <t>Bensinbil</t>
  </si>
  <si>
    <t>Diselbil</t>
  </si>
  <si>
    <t>Hybridbil</t>
  </si>
  <si>
    <t>Elbil</t>
  </si>
  <si>
    <t>Dieselbil</t>
  </si>
  <si>
    <t>Hybridbil (Bensin/el)</t>
  </si>
  <si>
    <t>Hybridbol (Diesel/el)</t>
  </si>
  <si>
    <t>Etanoldriven bil</t>
  </si>
  <si>
    <t>Gasdriven bil</t>
  </si>
  <si>
    <t>kg CO2e/person-km</t>
  </si>
  <si>
    <t>3.7 Pendingsresor</t>
  </si>
  <si>
    <t>3.6 Affärsresor</t>
  </si>
  <si>
    <t>Emissionfaktor fjärrkyla</t>
  </si>
  <si>
    <t>kgCO2e/KWh</t>
  </si>
  <si>
    <t xml:space="preserve">kgCO2e/kg </t>
  </si>
  <si>
    <t>kgCO2e/kg</t>
  </si>
  <si>
    <t>Snittutsläpp fordonsflotta</t>
  </si>
  <si>
    <t>Köpt fjärrvärme i Scope 2</t>
  </si>
  <si>
    <t>Emissionsfaktor fjärrvärme (indirekta utsläpp)</t>
  </si>
  <si>
    <t>Köpt el i scope 2</t>
  </si>
  <si>
    <t>Emissionfaktor el (indirekta utsläpp)</t>
  </si>
  <si>
    <t>Energiåtervinning, restavfall</t>
  </si>
  <si>
    <t>Köpt fjärrkyla i Scope 2</t>
  </si>
  <si>
    <t>Materialåtervinning, restavfall</t>
  </si>
  <si>
    <t>Emissionfaktor fjärrkyla (indirekta utsläpp)</t>
  </si>
  <si>
    <t xml:space="preserve">Energiåtervinning, genomsnittlig emissionsfaktor </t>
  </si>
  <si>
    <t xml:space="preserve">Materialåtervinning, genomsnittlig emissionsfaktor </t>
  </si>
  <si>
    <t>Flyg, ressträcka</t>
  </si>
  <si>
    <t>Tåg, ressträcka</t>
  </si>
  <si>
    <t>Totala utsläpp Scope 1 och 2</t>
  </si>
  <si>
    <t>antal</t>
  </si>
  <si>
    <t>Anställda, antal</t>
  </si>
  <si>
    <t>Total körsträcka</t>
  </si>
  <si>
    <t>Omsättning intressebolag</t>
  </si>
  <si>
    <t>N/A, antas ej ingå i klimatbokslut</t>
  </si>
  <si>
    <t>Scope 2</t>
  </si>
  <si>
    <t>Platsbaserat (vald metod för budget i exempel)</t>
  </si>
  <si>
    <t>Scope 3.1 - Inköpta varor &amp; tjänster</t>
  </si>
  <si>
    <t>Scope 3.2 - Kapitalvaror</t>
  </si>
  <si>
    <t>Scope 3.3 - Bränsle- och energirelaterade aktiviteter</t>
  </si>
  <si>
    <t>Scope 3.4 - Uppströms transporter</t>
  </si>
  <si>
    <t xml:space="preserve">Scope 3.5 - Avfallshantering i verksamheten </t>
  </si>
  <si>
    <t>Scope 3.6 - Tjänsteresor</t>
  </si>
  <si>
    <t>Scope 3.7 - Pendlingsresor</t>
  </si>
  <si>
    <t>Scope 3.8 - Uppströms inhyrda tillgångar</t>
  </si>
  <si>
    <t>Övrigt, ressträcka (Buss, taxi mm)</t>
  </si>
  <si>
    <t>Övrigt, genomsnittlig emissionsfaktor</t>
  </si>
  <si>
    <t>Scope 3.9 - Nedströms transporter</t>
  </si>
  <si>
    <t>Scope 3.10 - Bearbetning av sålda produkter</t>
  </si>
  <si>
    <t>Scope 3.11 - Användning av sålda produkter</t>
  </si>
  <si>
    <t>Scope 3.12 -  Slutbehandling av sålda produkter</t>
  </si>
  <si>
    <t>Scope 3.13 - Nedströms uthyrda tillgångar</t>
  </si>
  <si>
    <t>Scope 3.14 - Frachise</t>
  </si>
  <si>
    <t>Scope 3.15 - Investeringar</t>
  </si>
  <si>
    <t xml:space="preserve">Totala utsläpp Scope 1, 2 och 3 </t>
  </si>
  <si>
    <t>3.8 Uppströms inhyrda tillgångar</t>
  </si>
  <si>
    <t>Trafikverket</t>
  </si>
  <si>
    <t>kg CO2e/km</t>
  </si>
  <si>
    <t>Framtidsprognos</t>
  </si>
  <si>
    <t>Personbil bensin</t>
  </si>
  <si>
    <t>Personbil diesel</t>
  </si>
  <si>
    <t xml:space="preserve">Personbil el </t>
  </si>
  <si>
    <t>Personbil laddhybrid el/bensin</t>
  </si>
  <si>
    <t>Efterfrågas av hyresvärd</t>
  </si>
  <si>
    <t>IT Tjänster</t>
  </si>
  <si>
    <t>Version 2024</t>
  </si>
  <si>
    <t>kg CO2e/SEK</t>
  </si>
  <si>
    <t>Kost &amp; Logi</t>
  </si>
  <si>
    <t>Förbrukningsvaror</t>
  </si>
  <si>
    <t>Defra-rapport Juni 2025</t>
  </si>
  <si>
    <t>Kategori: "Incineration with energy recovery"</t>
  </si>
  <si>
    <t>Bränsle (Diesel)</t>
  </si>
  <si>
    <t>kg CO2e/liter</t>
  </si>
  <si>
    <t>Transporter (utom avfallstransport)</t>
  </si>
  <si>
    <t>Pakettransporter</t>
  </si>
  <si>
    <t>Direktförbränning Scope 1</t>
  </si>
  <si>
    <t>Köldmedier</t>
  </si>
  <si>
    <t>Ersätts med nästintill utsläppsfria alternativ enligt F-gasförordningen 2030-2040</t>
  </si>
  <si>
    <t>Ingen förändring</t>
  </si>
  <si>
    <t>Blir utsläppsfri i takt med att elsystemet ställer om</t>
  </si>
  <si>
    <t>Köldmedierapporter, varierar kraftigt</t>
  </si>
  <si>
    <t>Leverantör</t>
  </si>
  <si>
    <t>Efterfråga prognos från leverantör</t>
  </si>
  <si>
    <t>Fjärrkyla</t>
  </si>
  <si>
    <t>Nordisk elmix, medel 2021-2023</t>
  </si>
  <si>
    <t>IVL rapport 2025, https://ivl.diva-portal.org/smash/get/diva2:1998248/FULLTEXT01.pdf</t>
  </si>
  <si>
    <t>El, Scope 3</t>
  </si>
  <si>
    <t>Fjärrvärme, Scope 3</t>
  </si>
  <si>
    <t>Fjärrkyla, Scope 3</t>
  </si>
  <si>
    <t>Efterfråga klimatavtryck/EPD vid upphandling</t>
  </si>
  <si>
    <t>Individuellt per leverantör</t>
  </si>
  <si>
    <t>Trafikverket, well to wheel</t>
  </si>
  <si>
    <t>Ej relevant med nyckeltal - beror på verksamhet</t>
  </si>
  <si>
    <t>Ej relevant med nyckeltal - beror på investering</t>
  </si>
  <si>
    <t>Data från hyresvärd</t>
  </si>
  <si>
    <t>Köldmedierapporter</t>
  </si>
  <si>
    <t>Köldmedieläckage</t>
  </si>
  <si>
    <t xml:space="preserve"> </t>
  </si>
  <si>
    <t>Lokala värden beroende på nät</t>
  </si>
  <si>
    <t>Lokala värden beroende på nät, data finns hos branschorganisaionen energiföretagen</t>
  </si>
  <si>
    <t>Grå och vit ruta beräknas automatiskt</t>
  </si>
  <si>
    <t>Köldmedieläckage fastighetsdrift</t>
  </si>
  <si>
    <t>Reduktion</t>
  </si>
  <si>
    <t>EUs referens-scenarier (EU-kommissionsen 2021) pekar samtliga mot kraftigt minskat fossilinnehåll till 2045-2050. Detta ger Scope 2-utsläpp om ca 2-10 g beroende på scenario.</t>
  </si>
  <si>
    <t>EUs referens-scenarier (EU-kommissionsen 2021) pekar samtliga mot kraftigt minskat fossilinnehåll till 2045-2050. Däremot bedöms uppströms utsläpp svårare att minska.</t>
  </si>
  <si>
    <t>Kontors- och skolmaterial. Version 2024</t>
  </si>
  <si>
    <t>Scope 2 - Marknadsbaserat</t>
  </si>
  <si>
    <t>Scope 2 - Platsbaserat</t>
  </si>
  <si>
    <t>kgCO2e/person,år</t>
  </si>
  <si>
    <t>Flyg, genomsnittlig emissionsfaktor</t>
  </si>
  <si>
    <t>Tåg, genomsnittlig emissionsfaktor</t>
  </si>
  <si>
    <t>Syfte</t>
  </si>
  <si>
    <t>Innehåll</t>
  </si>
  <si>
    <t>02. Klimatbokslut översikt</t>
  </si>
  <si>
    <t>03. Klimatbudget</t>
  </si>
  <si>
    <t>04. Emissionsfaktorer</t>
  </si>
  <si>
    <t>05. OUTPUT grafik</t>
  </si>
  <si>
    <t xml:space="preserve">Mallen är ett verktyg för att generera en klimatbudget utifrån ett klimatbokslut för ett basår. </t>
  </si>
  <si>
    <t>Flik</t>
  </si>
  <si>
    <t>Exempel på uppställning av klimatbokslut enligt GHG-protokollet, enligt den avgränsning och indelning som föreslås i tillhörande vägledning</t>
  </si>
  <si>
    <t xml:space="preserve">I denna flik matar användaren in klimatbokslut för ett basår och antaganden om framtida årlig förändring av ingående parametrar. </t>
  </si>
  <si>
    <t>Fliken kommer att behöva justeras efter respektive lärosätes förutsättningar och målmodell</t>
  </si>
  <si>
    <t>Ett diagram genereras med utsläppsbudget i femårsintervall, utifrån resultat i flik 03.</t>
  </si>
  <si>
    <t>Sammanställning av vanliga emissionsfaktorer och kommentarer kring hur man kan tänka om framtida utveckling av externa faktorer, exempelvis elmix.</t>
  </si>
  <si>
    <t>Verktyget är inte avsett för att göra själva klimatbokslutet, detta behöver göras i separat excell eller programvara.</t>
  </si>
  <si>
    <t>Mallen ska ses som en grund och kommer att behöva anpassas av respektive lärosäte utifrån verksamhet, tidigare metodval och basår, och tillgång till indata.</t>
  </si>
  <si>
    <t>DEFRA, https://www.gov.uk/government/publications/greenhouse-gas-reporting-conversion-factors-2025</t>
  </si>
  <si>
    <t>Inrikes flyg antaget</t>
  </si>
  <si>
    <t>Affärsresor &amp; Pendlingsresor</t>
  </si>
  <si>
    <t xml:space="preserve">OBS! Här rekommenderas att i första hand använda sig av Lärosätenas klimatnätverks guide för tjänsteresor. Om ej applicerbart använd nedanstående emissionsfaktorer. </t>
  </si>
  <si>
    <t>Transportstyrelsen, "Statistik över koldioxidutsläpp 2022"</t>
  </si>
  <si>
    <t>well to wheel</t>
  </si>
  <si>
    <t>Trafikverket, "Emissionsfaktorer och beräkning av avgasutsläpp"</t>
  </si>
  <si>
    <t>SJ, https://www.sj.se/om-sj/hallbarhet/hallbara-resor</t>
  </si>
  <si>
    <r>
      <t>m</t>
    </r>
    <r>
      <rPr>
        <i/>
        <vertAlign val="superscript"/>
        <sz val="9"/>
        <color theme="1"/>
        <rFont val="Calibri"/>
        <family val="2"/>
        <scheme val="minor"/>
      </rPr>
      <t>2</t>
    </r>
  </si>
  <si>
    <r>
      <t>kgCO2e/m</t>
    </r>
    <r>
      <rPr>
        <i/>
        <vertAlign val="superscript"/>
        <sz val="9"/>
        <color theme="1"/>
        <rFont val="Calibri"/>
        <family val="2"/>
        <scheme val="minor"/>
      </rPr>
      <t>2</t>
    </r>
  </si>
  <si>
    <t>IVL rapport, 2019, https://ivl.diva-portal.org/smash/get/diva2:1552272/FULLTEXT01.pdf</t>
  </si>
  <si>
    <t>Avfall Sverige, 2024, https://www.avfallsverige.se/for-medlemmar/vagledning-och-stod/klimat/</t>
  </si>
  <si>
    <t>röd text</t>
  </si>
  <si>
    <t>Exempeldata från ett fiktivt klimatbokslut för ett lärosäte</t>
  </si>
  <si>
    <t>Genomsnittlig emisionsfaktor per hyrd kvadratmeter</t>
  </si>
  <si>
    <t>Hyrda kvadratmetrar lokalyta</t>
  </si>
  <si>
    <t>Övriga utsläpp inhyrda tillgångar</t>
  </si>
  <si>
    <t>Användaren ansvarar själv för resultat och korrekthet i både indata och beräkningar.</t>
  </si>
  <si>
    <t>Troligtvis ej relevant för lärosäte</t>
  </si>
  <si>
    <t xml:space="preserve">Mallen är utvecklad med utgångspunkt i Greenhouse Gas Protocol, och bör användas tillsammans med tillhörande Guide Klimatbokslut och klimatbudget för lärosäten. </t>
  </si>
  <si>
    <t xml:space="preserve">Guiden har tagits fram av Hifab Advisory på uppdrag av Akademiska hus, och i samverkan med Umeå universitet. Guidens innehåll har även stämts av med Kungliga tekniska högskolan, KTH, och Stockholms universitet.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</si>
</sst>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000"/>
    <numFmt numFmtId="166" formatCode="#,##0.000"/>
    <numFmt numFmtId="167" formatCode="0.00000"/>
    <numFmt numFmtId="168" formatCode="#,##0.0000"/>
    <numFmt numFmtId="169" formatCode="0.000"/>
    <numFmt numFmtId="170" formatCode="#,##0.00000"/>
  </numFmts>
  <fonts count="29" x14ac:knownFonts="1">
    <font>
      <sz val="11"/>
      <color theme="1"/>
      <name val="Calibri"/>
      <family val="2"/>
      <scheme val="minor"/>
    </font>
    <font>
      <b/>
      <sz val="11"/>
      <color theme="1"/>
      <name val="Calibri"/>
      <family val="2"/>
      <scheme val="minor"/>
    </font>
    <font>
      <sz val="1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sz val="9"/>
      <color theme="1"/>
      <name val="Calibri"/>
      <family val="2"/>
      <scheme val="minor"/>
    </font>
    <font>
      <b/>
      <sz val="9"/>
      <color theme="1"/>
      <name val="Calibri"/>
      <family val="2"/>
      <scheme val="minor"/>
    </font>
    <font>
      <b/>
      <sz val="9"/>
      <color theme="0"/>
      <name val="Calibri"/>
      <family val="2"/>
      <scheme val="minor"/>
    </font>
    <font>
      <b/>
      <sz val="14"/>
      <color theme="1"/>
      <name val="Calibri"/>
      <family val="2"/>
      <scheme val="minor"/>
    </font>
    <font>
      <sz val="11"/>
      <color rgb="FFFF0000"/>
      <name val="Calibri"/>
      <family val="2"/>
      <scheme val="minor"/>
    </font>
    <font>
      <sz val="9"/>
      <color theme="2" tint="-0.249977111117893"/>
      <name val="Calibri"/>
      <family val="2"/>
      <scheme val="minor"/>
    </font>
    <font>
      <sz val="10"/>
      <color theme="1"/>
      <name val="Calibri"/>
      <family val="2"/>
      <scheme val="minor"/>
    </font>
    <font>
      <i/>
      <sz val="9"/>
      <color theme="1"/>
      <name val="Calibri"/>
      <family val="2"/>
      <scheme val="minor"/>
    </font>
    <font>
      <b/>
      <i/>
      <sz val="9"/>
      <color theme="1"/>
      <name val="Calibri"/>
      <family val="2"/>
      <scheme val="minor"/>
    </font>
    <font>
      <b/>
      <i/>
      <sz val="14"/>
      <color theme="1"/>
      <name val="Calibri"/>
      <family val="2"/>
      <scheme val="minor"/>
    </font>
    <font>
      <i/>
      <sz val="11"/>
      <color theme="1"/>
      <name val="Calibri"/>
      <family val="2"/>
      <scheme val="minor"/>
    </font>
    <font>
      <i/>
      <sz val="12"/>
      <color theme="1"/>
      <name val="Calibri"/>
      <family val="2"/>
      <scheme val="minor"/>
    </font>
    <font>
      <b/>
      <i/>
      <sz val="9"/>
      <color theme="0"/>
      <name val="Calibri"/>
      <family val="2"/>
      <scheme val="minor"/>
    </font>
    <font>
      <i/>
      <sz val="9"/>
      <color theme="0" tint="-0.34998626667073579"/>
      <name val="Calibri"/>
      <family val="2"/>
      <scheme val="minor"/>
    </font>
    <font>
      <i/>
      <sz val="11"/>
      <name val="Calibri"/>
      <family val="2"/>
      <scheme val="minor"/>
    </font>
    <font>
      <sz val="9"/>
      <color theme="0" tint="-0.249977111117893"/>
      <name val="Calibri"/>
      <family val="2"/>
      <scheme val="minor"/>
    </font>
    <font>
      <sz val="9"/>
      <color indexed="81"/>
      <name val="Tahoma"/>
      <charset val="1"/>
    </font>
    <font>
      <b/>
      <sz val="9"/>
      <color indexed="81"/>
      <name val="Tahoma"/>
      <charset val="1"/>
    </font>
    <font>
      <b/>
      <sz val="9"/>
      <color indexed="81"/>
      <name val="Tahoma"/>
      <family val="2"/>
    </font>
    <font>
      <sz val="9"/>
      <color indexed="81"/>
      <name val="Tahoma"/>
      <family val="2"/>
    </font>
    <font>
      <i/>
      <vertAlign val="superscript"/>
      <sz val="9"/>
      <color theme="1"/>
      <name val="Calibri"/>
      <family val="2"/>
      <scheme val="minor"/>
    </font>
    <font>
      <sz val="8"/>
      <name val="Calibri"/>
      <family val="2"/>
      <scheme val="minor"/>
    </font>
    <font>
      <sz val="9"/>
      <color rgb="FFFF0000"/>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6"/>
        <bgColor indexed="64"/>
      </patternFill>
    </fill>
    <fill>
      <patternFill patternType="solid">
        <fgColor theme="0"/>
        <bgColor indexed="64"/>
      </patternFill>
    </fill>
    <fill>
      <patternFill patternType="solid">
        <fgColor theme="8" tint="-0.749992370372631"/>
        <bgColor indexed="64"/>
      </patternFill>
    </fill>
    <fill>
      <patternFill patternType="solid">
        <fgColor rgb="FFFFEBAB"/>
        <bgColor indexed="64"/>
      </patternFill>
    </fill>
    <fill>
      <patternFill patternType="solid">
        <fgColor theme="6" tint="0.59999389629810485"/>
        <bgColor indexed="64"/>
      </patternFill>
    </fill>
    <fill>
      <patternFill patternType="solid">
        <fgColor theme="2"/>
        <bgColor indexed="64"/>
      </patternFill>
    </fill>
  </fills>
  <borders count="7">
    <border>
      <left/>
      <right/>
      <top/>
      <bottom/>
      <diagonal/>
    </border>
    <border>
      <left/>
      <right/>
      <top style="thin">
        <color theme="0" tint="-0.34998626667073579"/>
      </top>
      <bottom style="thin">
        <color theme="0" tint="-0.34998626667073579"/>
      </bottom>
      <diagonal/>
    </border>
    <border>
      <left/>
      <right/>
      <top/>
      <bottom style="thin">
        <color theme="0"/>
      </bottom>
      <diagonal/>
    </border>
    <border>
      <left/>
      <right style="thin">
        <color theme="0" tint="-0.14999847407452621"/>
      </right>
      <top/>
      <bottom/>
      <diagonal/>
    </border>
    <border>
      <left/>
      <right style="thin">
        <color theme="0" tint="-0.14999847407452621"/>
      </right>
      <top style="thin">
        <color theme="0" tint="-0.34998626667073579"/>
      </top>
      <bottom style="thin">
        <color theme="0" tint="-0.34998626667073579"/>
      </bottom>
      <diagonal/>
    </border>
    <border>
      <left/>
      <right/>
      <top/>
      <bottom style="thin">
        <color theme="0" tint="-0.499984740745262"/>
      </bottom>
      <diagonal/>
    </border>
    <border>
      <left/>
      <right/>
      <top style="thin">
        <color theme="0" tint="-0.499984740745262"/>
      </top>
      <bottom style="thin">
        <color theme="0" tint="-0.499984740745262"/>
      </bottom>
      <diagonal/>
    </border>
  </borders>
  <cellStyleXfs count="3">
    <xf numFmtId="0" fontId="0" fillId="0" borderId="0"/>
    <xf numFmtId="0" fontId="3" fillId="0" borderId="0"/>
    <xf numFmtId="9" fontId="5" fillId="0" borderId="0" applyFont="0" applyFill="0" applyBorder="0" applyAlignment="0" applyProtection="0"/>
  </cellStyleXfs>
  <cellXfs count="116">
    <xf numFmtId="0" fontId="0" fillId="0" borderId="0" xfId="0"/>
    <xf numFmtId="0" fontId="2" fillId="0" borderId="0" xfId="0" applyFont="1"/>
    <xf numFmtId="0" fontId="6" fillId="2" borderId="0" xfId="0" applyFont="1" applyFill="1"/>
    <xf numFmtId="0" fontId="6" fillId="0" borderId="0" xfId="0" applyFont="1"/>
    <xf numFmtId="0" fontId="6" fillId="2" borderId="0" xfId="0" applyFont="1" applyFill="1" applyAlignment="1">
      <alignment horizontal="right"/>
    </xf>
    <xf numFmtId="0" fontId="8" fillId="3" borderId="0" xfId="0" applyFont="1" applyFill="1"/>
    <xf numFmtId="2" fontId="8" fillId="3" borderId="0" xfId="0" applyNumberFormat="1" applyFont="1" applyFill="1"/>
    <xf numFmtId="0" fontId="6" fillId="4" borderId="0" xfId="0" applyFont="1" applyFill="1"/>
    <xf numFmtId="0" fontId="6" fillId="2" borderId="1" xfId="0" applyFont="1" applyFill="1" applyBorder="1"/>
    <xf numFmtId="2" fontId="6" fillId="2" borderId="1" xfId="0" applyNumberFormat="1" applyFont="1" applyFill="1" applyBorder="1"/>
    <xf numFmtId="2" fontId="6" fillId="2" borderId="1" xfId="0" applyNumberFormat="1" applyFont="1" applyFill="1" applyBorder="1" applyAlignment="1">
      <alignment horizontal="left"/>
    </xf>
    <xf numFmtId="2" fontId="6" fillId="0" borderId="0" xfId="0" applyNumberFormat="1" applyFont="1"/>
    <xf numFmtId="0" fontId="6" fillId="0" borderId="0" xfId="0" applyFont="1" applyAlignment="1">
      <alignment horizontal="left"/>
    </xf>
    <xf numFmtId="0" fontId="8" fillId="5" borderId="0" xfId="0" applyFont="1" applyFill="1"/>
    <xf numFmtId="2" fontId="8" fillId="5" borderId="0" xfId="0" applyNumberFormat="1" applyFont="1" applyFill="1"/>
    <xf numFmtId="0" fontId="6" fillId="0" borderId="0" xfId="0" applyFont="1" applyAlignment="1">
      <alignment horizontal="right"/>
    </xf>
    <xf numFmtId="0" fontId="3" fillId="2" borderId="0" xfId="0" applyFont="1" applyFill="1"/>
    <xf numFmtId="0" fontId="4" fillId="2" borderId="0" xfId="0" applyFont="1" applyFill="1"/>
    <xf numFmtId="0" fontId="3" fillId="0" borderId="0" xfId="0" applyFont="1"/>
    <xf numFmtId="9" fontId="0" fillId="0" borderId="0" xfId="2" applyFont="1"/>
    <xf numFmtId="0" fontId="8" fillId="5" borderId="2" xfId="0" applyFont="1" applyFill="1" applyBorder="1"/>
    <xf numFmtId="2" fontId="8" fillId="5" borderId="2" xfId="0" applyNumberFormat="1" applyFont="1" applyFill="1" applyBorder="1"/>
    <xf numFmtId="0" fontId="9" fillId="0" borderId="0" xfId="0" applyFont="1"/>
    <xf numFmtId="14" fontId="0" fillId="0" borderId="0" xfId="0" applyNumberFormat="1" applyAlignment="1">
      <alignment horizontal="left"/>
    </xf>
    <xf numFmtId="0" fontId="11" fillId="2" borderId="1" xfId="0" applyFont="1" applyFill="1" applyBorder="1"/>
    <xf numFmtId="2" fontId="11" fillId="2" borderId="1" xfId="0" applyNumberFormat="1" applyFont="1" applyFill="1" applyBorder="1"/>
    <xf numFmtId="0" fontId="11" fillId="0" borderId="0" xfId="0" applyFont="1"/>
    <xf numFmtId="2" fontId="11" fillId="2" borderId="1" xfId="0" applyNumberFormat="1" applyFont="1" applyFill="1" applyBorder="1" applyAlignment="1">
      <alignment horizontal="left"/>
    </xf>
    <xf numFmtId="0" fontId="7" fillId="0" borderId="0" xfId="0" applyFont="1" applyAlignment="1">
      <alignment horizontal="left" wrapText="1"/>
    </xf>
    <xf numFmtId="0" fontId="6" fillId="0" borderId="1" xfId="0" applyFont="1" applyBorder="1"/>
    <xf numFmtId="0" fontId="11" fillId="0" borderId="1" xfId="0" applyFont="1" applyBorder="1"/>
    <xf numFmtId="0" fontId="10" fillId="0" borderId="0" xfId="0" applyFont="1"/>
    <xf numFmtId="0" fontId="9" fillId="2" borderId="0" xfId="0" applyFont="1" applyFill="1"/>
    <xf numFmtId="0" fontId="0" fillId="6" borderId="0" xfId="0" applyFill="1"/>
    <xf numFmtId="9" fontId="6" fillId="6" borderId="1" xfId="2" applyFont="1" applyFill="1" applyBorder="1" applyAlignment="1">
      <alignment horizontal="center"/>
    </xf>
    <xf numFmtId="9" fontId="6" fillId="6" borderId="1" xfId="0" applyNumberFormat="1" applyFont="1" applyFill="1" applyBorder="1" applyAlignment="1">
      <alignment horizontal="center"/>
    </xf>
    <xf numFmtId="0" fontId="0" fillId="0" borderId="0" xfId="0" applyAlignment="1">
      <alignment horizontal="left" indent="2"/>
    </xf>
    <xf numFmtId="3" fontId="6" fillId="2" borderId="1" xfId="0" applyNumberFormat="1" applyFont="1" applyFill="1" applyBorder="1"/>
    <xf numFmtId="9" fontId="6" fillId="0" borderId="1" xfId="0" applyNumberFormat="1" applyFont="1" applyBorder="1" applyAlignment="1">
      <alignment horizontal="center"/>
    </xf>
    <xf numFmtId="0" fontId="6" fillId="0" borderId="1" xfId="0" applyFont="1" applyBorder="1" applyAlignment="1">
      <alignment horizontal="left" indent="3"/>
    </xf>
    <xf numFmtId="167" fontId="0" fillId="0" borderId="0" xfId="0" applyNumberFormat="1"/>
    <xf numFmtId="165" fontId="0" fillId="0" borderId="0" xfId="0" applyNumberFormat="1"/>
    <xf numFmtId="0" fontId="14" fillId="2" borderId="1" xfId="0" applyFont="1" applyFill="1" applyBorder="1"/>
    <xf numFmtId="0" fontId="7" fillId="2" borderId="1" xfId="0" applyFont="1" applyFill="1" applyBorder="1"/>
    <xf numFmtId="0" fontId="6" fillId="0" borderId="1" xfId="0" applyFont="1" applyBorder="1" applyAlignment="1">
      <alignment horizontal="center"/>
    </xf>
    <xf numFmtId="0" fontId="1" fillId="0" borderId="0" xfId="0" applyFont="1"/>
    <xf numFmtId="3" fontId="7" fillId="2" borderId="1" xfId="0" applyNumberFormat="1" applyFont="1" applyFill="1" applyBorder="1"/>
    <xf numFmtId="0" fontId="1" fillId="0" borderId="0" xfId="0" applyFont="1" applyAlignment="1">
      <alignment horizontal="left"/>
    </xf>
    <xf numFmtId="3" fontId="6" fillId="0" borderId="1" xfId="0" applyNumberFormat="1" applyFont="1" applyBorder="1"/>
    <xf numFmtId="3" fontId="6" fillId="0" borderId="0" xfId="0" applyNumberFormat="1" applyFont="1" applyAlignment="1">
      <alignment horizontal="right"/>
    </xf>
    <xf numFmtId="3" fontId="8" fillId="3" borderId="0" xfId="0" applyNumberFormat="1" applyFont="1" applyFill="1"/>
    <xf numFmtId="3" fontId="6" fillId="0" borderId="0" xfId="0" applyNumberFormat="1" applyFont="1"/>
    <xf numFmtId="3" fontId="8" fillId="5" borderId="2" xfId="0" applyNumberFormat="1" applyFont="1" applyFill="1" applyBorder="1"/>
    <xf numFmtId="3" fontId="11" fillId="2" borderId="1" xfId="0" applyNumberFormat="1" applyFont="1" applyFill="1" applyBorder="1"/>
    <xf numFmtId="3" fontId="0" fillId="0" borderId="0" xfId="0" applyNumberFormat="1"/>
    <xf numFmtId="4" fontId="6" fillId="0" borderId="1" xfId="0" applyNumberFormat="1" applyFont="1" applyBorder="1"/>
    <xf numFmtId="0" fontId="7" fillId="0" borderId="1" xfId="0" applyFont="1" applyBorder="1"/>
    <xf numFmtId="0" fontId="15" fillId="0" borderId="0" xfId="0" applyFont="1"/>
    <xf numFmtId="0" fontId="16" fillId="0" borderId="0" xfId="0" applyFont="1"/>
    <xf numFmtId="166" fontId="6" fillId="0" borderId="1" xfId="0" applyNumberFormat="1" applyFont="1" applyBorder="1"/>
    <xf numFmtId="168" fontId="6" fillId="0" borderId="1" xfId="0" applyNumberFormat="1" applyFont="1" applyBorder="1"/>
    <xf numFmtId="2" fontId="6" fillId="0" borderId="1" xfId="0" applyNumberFormat="1" applyFont="1" applyBorder="1" applyAlignment="1">
      <alignment horizontal="left"/>
    </xf>
    <xf numFmtId="0" fontId="3" fillId="0" borderId="3" xfId="0" applyFont="1" applyBorder="1"/>
    <xf numFmtId="0" fontId="6" fillId="0" borderId="3" xfId="0" applyFont="1" applyBorder="1"/>
    <xf numFmtId="0" fontId="6" fillId="0" borderId="4" xfId="0" applyFont="1" applyBorder="1"/>
    <xf numFmtId="0" fontId="0" fillId="0" borderId="3" xfId="0" applyBorder="1"/>
    <xf numFmtId="0" fontId="11" fillId="0" borderId="4" xfId="0" applyFont="1" applyBorder="1"/>
    <xf numFmtId="0" fontId="13" fillId="2" borderId="4" xfId="0" applyFont="1" applyFill="1" applyBorder="1"/>
    <xf numFmtId="0" fontId="13" fillId="0" borderId="3" xfId="0" applyFont="1" applyBorder="1"/>
    <xf numFmtId="0" fontId="13" fillId="0" borderId="4" xfId="0" applyFont="1" applyBorder="1"/>
    <xf numFmtId="0" fontId="14" fillId="2" borderId="4" xfId="0" applyFont="1" applyFill="1" applyBorder="1"/>
    <xf numFmtId="0" fontId="13" fillId="0" borderId="4" xfId="0" applyFont="1" applyBorder="1" applyAlignment="1">
      <alignment horizontal="left"/>
    </xf>
    <xf numFmtId="164" fontId="7" fillId="2" borderId="1" xfId="0" applyNumberFormat="1" applyFont="1" applyFill="1" applyBorder="1"/>
    <xf numFmtId="0" fontId="7" fillId="0" borderId="4" xfId="0" applyFont="1" applyBorder="1"/>
    <xf numFmtId="9" fontId="7" fillId="0" borderId="1" xfId="0" applyNumberFormat="1" applyFont="1" applyBorder="1" applyAlignment="1">
      <alignment horizontal="center"/>
    </xf>
    <xf numFmtId="0" fontId="19" fillId="2" borderId="4" xfId="0" applyFont="1" applyFill="1" applyBorder="1"/>
    <xf numFmtId="0" fontId="11" fillId="0" borderId="1" xfId="0" applyFont="1" applyBorder="1" applyAlignment="1">
      <alignment horizontal="center"/>
    </xf>
    <xf numFmtId="3" fontId="8" fillId="5" borderId="0" xfId="0" applyNumberFormat="1" applyFont="1" applyFill="1"/>
    <xf numFmtId="2" fontId="11" fillId="0" borderId="1" xfId="0" applyNumberFormat="1" applyFont="1" applyBorder="1" applyAlignment="1">
      <alignment horizontal="left"/>
    </xf>
    <xf numFmtId="3" fontId="18" fillId="3" borderId="0" xfId="0" applyNumberFormat="1" applyFont="1" applyFill="1"/>
    <xf numFmtId="3" fontId="18" fillId="5" borderId="2" xfId="0" applyNumberFormat="1" applyFont="1" applyFill="1" applyBorder="1"/>
    <xf numFmtId="169" fontId="0" fillId="0" borderId="0" xfId="0" applyNumberFormat="1"/>
    <xf numFmtId="0" fontId="20" fillId="0" borderId="0" xfId="0" applyFont="1" applyAlignment="1">
      <alignment horizontal="left" indent="2"/>
    </xf>
    <xf numFmtId="0" fontId="16" fillId="0" borderId="0" xfId="0" applyFont="1" applyAlignment="1">
      <alignment horizontal="left" indent="2"/>
    </xf>
    <xf numFmtId="0" fontId="3" fillId="7" borderId="0" xfId="0" applyFont="1" applyFill="1"/>
    <xf numFmtId="0" fontId="17" fillId="7" borderId="3" xfId="0" applyFont="1" applyFill="1" applyBorder="1"/>
    <xf numFmtId="0" fontId="4" fillId="7" borderId="0" xfId="0" applyFont="1" applyFill="1"/>
    <xf numFmtId="0" fontId="12" fillId="7" borderId="0" xfId="0" applyFont="1" applyFill="1" applyAlignment="1">
      <alignment horizontal="center"/>
    </xf>
    <xf numFmtId="0" fontId="4" fillId="7" borderId="0" xfId="0" applyFont="1" applyFill="1" applyAlignment="1">
      <alignment horizontal="right"/>
    </xf>
    <xf numFmtId="0" fontId="12" fillId="7" borderId="0" xfId="0" applyFont="1" applyFill="1"/>
    <xf numFmtId="0" fontId="7" fillId="7" borderId="0" xfId="0" applyFont="1" applyFill="1" applyAlignment="1">
      <alignment wrapText="1"/>
    </xf>
    <xf numFmtId="9" fontId="6" fillId="7" borderId="1" xfId="2" applyFont="1" applyFill="1" applyBorder="1" applyAlignment="1">
      <alignment horizontal="center"/>
    </xf>
    <xf numFmtId="9" fontId="21" fillId="0" borderId="1" xfId="2" applyFont="1" applyFill="1" applyBorder="1" applyAlignment="1">
      <alignment horizontal="center"/>
    </xf>
    <xf numFmtId="0" fontId="6" fillId="0" borderId="1" xfId="0" applyFont="1" applyBorder="1" applyAlignment="1">
      <alignment horizontal="left" indent="4"/>
    </xf>
    <xf numFmtId="0" fontId="12" fillId="7" borderId="0" xfId="0" applyFont="1" applyFill="1" applyAlignment="1">
      <alignment horizontal="left"/>
    </xf>
    <xf numFmtId="9" fontId="6" fillId="0" borderId="1" xfId="2" applyFont="1" applyFill="1" applyBorder="1" applyAlignment="1">
      <alignment horizontal="center"/>
    </xf>
    <xf numFmtId="0" fontId="1" fillId="0" borderId="5" xfId="0" applyFont="1" applyBorder="1"/>
    <xf numFmtId="0" fontId="0" fillId="0" borderId="5" xfId="0" applyBorder="1"/>
    <xf numFmtId="0" fontId="1" fillId="0" borderId="6" xfId="0" applyFont="1" applyBorder="1"/>
    <xf numFmtId="0" fontId="16" fillId="0" borderId="6" xfId="0" applyFont="1" applyBorder="1"/>
    <xf numFmtId="0" fontId="0" fillId="0" borderId="6" xfId="0" applyBorder="1"/>
    <xf numFmtId="0" fontId="16" fillId="0" borderId="5" xfId="0" applyFont="1" applyBorder="1"/>
    <xf numFmtId="0" fontId="1" fillId="8" borderId="0" xfId="0" applyFont="1" applyFill="1"/>
    <xf numFmtId="0" fontId="0" fillId="8" borderId="0" xfId="0" applyFill="1"/>
    <xf numFmtId="170" fontId="6" fillId="0" borderId="1" xfId="0" applyNumberFormat="1" applyFont="1" applyBorder="1"/>
    <xf numFmtId="0" fontId="1" fillId="2" borderId="0" xfId="0" applyFont="1" applyFill="1" applyAlignment="1">
      <alignment horizontal="left"/>
    </xf>
    <xf numFmtId="165" fontId="0" fillId="2" borderId="0" xfId="0" applyNumberFormat="1" applyFill="1"/>
    <xf numFmtId="0" fontId="0" fillId="2" borderId="0" xfId="0" applyFill="1"/>
    <xf numFmtId="0" fontId="1" fillId="2" borderId="0" xfId="0" applyFont="1" applyFill="1"/>
    <xf numFmtId="0" fontId="1" fillId="0" borderId="0" xfId="0" applyFont="1" applyAlignment="1">
      <alignment horizontal="left" indent="2"/>
    </xf>
    <xf numFmtId="3" fontId="28" fillId="6" borderId="1" xfId="0" applyNumberFormat="1" applyFont="1" applyFill="1" applyBorder="1"/>
    <xf numFmtId="4" fontId="28" fillId="6" borderId="1" xfId="0" applyNumberFormat="1" applyFont="1" applyFill="1" applyBorder="1"/>
    <xf numFmtId="166" fontId="28" fillId="6" borderId="1" xfId="0" applyNumberFormat="1" applyFont="1" applyFill="1" applyBorder="1"/>
    <xf numFmtId="168" fontId="28" fillId="6" borderId="1" xfId="0" applyNumberFormat="1" applyFont="1" applyFill="1" applyBorder="1"/>
    <xf numFmtId="0" fontId="7" fillId="2" borderId="0" xfId="0" applyFont="1" applyFill="1" applyAlignment="1">
      <alignment horizontal="left" wrapText="1"/>
    </xf>
    <xf numFmtId="0" fontId="1" fillId="8" borderId="0" xfId="0" applyFont="1" applyFill="1" applyAlignment="1">
      <alignment horizontal="left" wrapText="1"/>
    </xf>
  </cellXfs>
  <cellStyles count="3">
    <cellStyle name="Normal" xfId="0" builtinId="0"/>
    <cellStyle name="Normal 2" xfId="1" xr:uid="{421F6B72-CC45-4245-AF42-4CDACA9BF938}"/>
    <cellStyle name="Procent" xfId="2" builtinId="5"/>
  </cellStyles>
  <dxfs count="0"/>
  <tableStyles count="0" defaultTableStyle="TableStyleMedium2" defaultPivotStyle="PivotStyleMedium9"/>
  <colors>
    <mruColors>
      <color rgb="FFFFEBAB"/>
      <color rgb="FFFFCCCC"/>
      <color rgb="FFE0E6E8"/>
      <color rgb="FFFFF7DD"/>
      <color rgb="FFFFD757"/>
      <color rgb="FF8A9472"/>
      <color rgb="FFF8F8F8"/>
      <color rgb="FF8AD4DA"/>
      <color rgb="FFC5D0D5"/>
      <color rgb="FF859C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a:t>Klimatbudget Lärosäte 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stacked"/>
        <c:varyColors val="0"/>
        <c:ser>
          <c:idx val="4"/>
          <c:order val="4"/>
          <c:tx>
            <c:strRef>
              <c:f>'03. Klimatbudget'!$B$12:$D$12</c:f>
              <c:strCache>
                <c:ptCount val="3"/>
                <c:pt idx="0">
                  <c:v>Scope 1</c:v>
                </c:pt>
              </c:strCache>
            </c:strRef>
          </c:tx>
          <c:spPr>
            <a:solidFill>
              <a:schemeClr val="accent5"/>
            </a:solidFill>
            <a:ln>
              <a:noFill/>
            </a:ln>
            <a:effectLst/>
          </c:spPr>
          <c:invertIfNegative val="0"/>
          <c:cat>
            <c:strRef>
              <c:extLst>
                <c:ext xmlns:c15="http://schemas.microsoft.com/office/drawing/2012/chart" uri="{02D57815-91ED-43cb-92C2-25804820EDAC}">
                  <c15:fullRef>
                    <c15:sqref>'03. Klimatbudget'!$E$7:$AH$7</c15:sqref>
                  </c15:fullRef>
                </c:ext>
              </c:extLst>
              <c:f>('03. Klimatbudget'!$G$7,'03. Klimatbudget'!$L$7,'03. Klimatbudget'!$Q$7,'03. Klimatbudget'!$V$7,'03. Klimatbudget'!$AA$7,'03. Klimatbudget'!$AF$7:$AH$7)</c:f>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Klimatbudget'!$E$12:$AH$12</c15:sqref>
                  </c15:fullRef>
                </c:ext>
              </c:extLst>
              <c:f>('03. Klimatbudget'!$G$12,'03. Klimatbudget'!$L$12,'03. Klimatbudget'!$Q$12,'03. Klimatbudget'!$V$12,'03. Klimatbudget'!$AA$12,'03. Klimatbudget'!$AF$12:$AH$12)</c:f>
              <c:numCache>
                <c:formatCode>#,##0</c:formatCode>
                <c:ptCount val="8"/>
              </c:numCache>
            </c:numRef>
          </c:val>
          <c:extLst xmlns:c15="http://schemas.microsoft.com/office/drawing/2012/chart">
            <c:ext xmlns:c16="http://schemas.microsoft.com/office/drawing/2014/chart" uri="{C3380CC4-5D6E-409C-BE32-E72D297353CC}">
              <c16:uniqueId val="{0000000F-0240-49E2-B0A4-FF807EF4BAE5}"/>
            </c:ext>
          </c:extLst>
        </c:ser>
        <c:ser>
          <c:idx val="11"/>
          <c:order val="11"/>
          <c:tx>
            <c:strRef>
              <c:f>'03. Klimatbudget'!$B$19:$D$19</c:f>
              <c:strCache>
                <c:ptCount val="3"/>
                <c:pt idx="0">
                  <c:v>Scope 2</c:v>
                </c:pt>
                <c:pt idx="1">
                  <c:v>Platsbaserat (vald metod för budget i exempel)</c:v>
                </c:pt>
              </c:strCache>
            </c:strRef>
          </c:tx>
          <c:spPr>
            <a:solidFill>
              <a:schemeClr val="accent6">
                <a:lumMod val="60000"/>
              </a:schemeClr>
            </a:solidFill>
            <a:ln>
              <a:noFill/>
            </a:ln>
            <a:effectLst/>
          </c:spPr>
          <c:invertIfNegative val="0"/>
          <c:cat>
            <c:strRef>
              <c:extLst>
                <c:ext xmlns:c15="http://schemas.microsoft.com/office/drawing/2012/chart" uri="{02D57815-91ED-43cb-92C2-25804820EDAC}">
                  <c15:fullRef>
                    <c15:sqref>'03. Klimatbudget'!$E$7:$AH$7</c15:sqref>
                  </c15:fullRef>
                </c:ext>
              </c:extLst>
              <c:f>('03. Klimatbudget'!$G$7,'03. Klimatbudget'!$L$7,'03. Klimatbudget'!$Q$7,'03. Klimatbudget'!$V$7,'03. Klimatbudget'!$AA$7,'03. Klimatbudget'!$AF$7:$AH$7)</c:f>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Klimatbudget'!$E$19:$AH$19</c15:sqref>
                  </c15:fullRef>
                </c:ext>
              </c:extLst>
              <c:f>('03. Klimatbudget'!$G$19,'03. Klimatbudget'!$L$19,'03. Klimatbudget'!$Q$19,'03. Klimatbudget'!$V$19,'03. Klimatbudget'!$AA$19,'03. Klimatbudget'!$AF$19:$AH$19)</c:f>
              <c:numCache>
                <c:formatCode>#,##0</c:formatCode>
                <c:ptCount val="8"/>
              </c:numCache>
            </c:numRef>
          </c:val>
          <c:extLst xmlns:c15="http://schemas.microsoft.com/office/drawing/2012/chart">
            <c:ext xmlns:c16="http://schemas.microsoft.com/office/drawing/2014/chart" uri="{C3380CC4-5D6E-409C-BE32-E72D297353CC}">
              <c16:uniqueId val="{00000015-0240-49E2-B0A4-FF807EF4BAE5}"/>
            </c:ext>
          </c:extLst>
        </c:ser>
        <c:ser>
          <c:idx val="26"/>
          <c:order val="26"/>
          <c:tx>
            <c:strRef>
              <c:f>'03. Klimatbudget'!$B$34:$D$34</c:f>
              <c:strCache>
                <c:ptCount val="3"/>
                <c:pt idx="0">
                  <c:v>Scope 3.1 - Inköpta varor &amp; tjänster</c:v>
                </c:pt>
                <c:pt idx="1">
                  <c:v>tCO2e</c:v>
                </c:pt>
              </c:strCache>
            </c:strRef>
          </c:tx>
          <c:spPr>
            <a:solidFill>
              <a:srgbClr val="FFEBAB"/>
            </a:solidFill>
            <a:ln>
              <a:noFill/>
            </a:ln>
            <a:effectLst/>
          </c:spPr>
          <c:invertIfNegative val="0"/>
          <c:cat>
            <c:strRef>
              <c:extLst>
                <c:ext xmlns:c15="http://schemas.microsoft.com/office/drawing/2012/chart" uri="{02D57815-91ED-43cb-92C2-25804820EDAC}">
                  <c15:fullRef>
                    <c15:sqref>'03. Klimatbudget'!$E$7:$AH$7</c15:sqref>
                  </c15:fullRef>
                </c:ext>
              </c:extLst>
              <c:f>('03. Klimatbudget'!$G$7,'03. Klimatbudget'!$L$7,'03. Klimatbudget'!$Q$7,'03. Klimatbudget'!$V$7,'03. Klimatbudget'!$AA$7,'03. Klimatbudget'!$AF$7:$AH$7)</c:f>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Klimatbudget'!$E$34:$AH$34</c15:sqref>
                  </c15:fullRef>
                </c:ext>
              </c:extLst>
              <c:f>('03. Klimatbudget'!$G$34,'03. Klimatbudget'!$L$34,'03. Klimatbudget'!$Q$34,'03. Klimatbudget'!$V$34,'03. Klimatbudget'!$AA$34,'03. Klimatbudget'!$AF$34:$AH$34)</c:f>
              <c:numCache>
                <c:formatCode>0%</c:formatCode>
                <c:ptCount val="8"/>
                <c:pt idx="1" formatCode="#,##0">
                  <c:v>10935</c:v>
                </c:pt>
                <c:pt idx="2" formatCode="#,##0">
                  <c:v>6457.0081500000006</c:v>
                </c:pt>
                <c:pt idx="3" formatCode="#,##0">
                  <c:v>3812.7987424935009</c:v>
                </c:pt>
                <c:pt idx="4" formatCode="#,##0">
                  <c:v>2251.4195294549872</c:v>
                </c:pt>
                <c:pt idx="5" formatCode="#,##0">
                  <c:v>1329.4407179478756</c:v>
                </c:pt>
                <c:pt idx="6" formatCode="#,##0">
                  <c:v>1196.496646153088</c:v>
                </c:pt>
                <c:pt idx="7" formatCode="#,##0">
                  <c:v>1076.8469815377791</c:v>
                </c:pt>
              </c:numCache>
            </c:numRef>
          </c:val>
          <c:extLst xmlns:c15="http://schemas.microsoft.com/office/drawing/2012/chart">
            <c:ext xmlns:c16="http://schemas.microsoft.com/office/drawing/2014/chart" uri="{C3380CC4-5D6E-409C-BE32-E72D297353CC}">
              <c16:uniqueId val="{00000023-0240-49E2-B0A4-FF807EF4BAE5}"/>
            </c:ext>
          </c:extLst>
        </c:ser>
        <c:ser>
          <c:idx val="29"/>
          <c:order val="29"/>
          <c:tx>
            <c:strRef>
              <c:f>'03. Klimatbudget'!$B$37:$D$37</c:f>
              <c:strCache>
                <c:ptCount val="3"/>
                <c:pt idx="0">
                  <c:v>Scope 3.2 - Kapitalvaror</c:v>
                </c:pt>
                <c:pt idx="1">
                  <c:v>tCO2e</c:v>
                </c:pt>
              </c:strCache>
            </c:strRef>
          </c:tx>
          <c:spPr>
            <a:solidFill>
              <a:schemeClr val="accent6">
                <a:lumMod val="60000"/>
                <a:lumOff val="40000"/>
              </a:schemeClr>
            </a:solidFill>
            <a:ln>
              <a:noFill/>
            </a:ln>
            <a:effectLst/>
          </c:spPr>
          <c:invertIfNegative val="0"/>
          <c:cat>
            <c:strRef>
              <c:extLst>
                <c:ext xmlns:c15="http://schemas.microsoft.com/office/drawing/2012/chart" uri="{02D57815-91ED-43cb-92C2-25804820EDAC}">
                  <c15:fullRef>
                    <c15:sqref>'03. Klimatbudget'!$E$7:$AH$7</c15:sqref>
                  </c15:fullRef>
                </c:ext>
              </c:extLst>
              <c:f>('03. Klimatbudget'!$G$7,'03. Klimatbudget'!$L$7,'03. Klimatbudget'!$Q$7,'03. Klimatbudget'!$V$7,'03. Klimatbudget'!$AA$7,'03. Klimatbudget'!$AF$7:$AH$7)</c:f>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Klimatbudget'!$E$37:$AH$37</c15:sqref>
                  </c15:fullRef>
                </c:ext>
              </c:extLst>
              <c:f>('03. Klimatbudget'!$G$37,'03. Klimatbudget'!$L$37,'03. Klimatbudget'!$Q$37,'03. Klimatbudget'!$V$37,'03. Klimatbudget'!$AA$37,'03. Klimatbudget'!$AF$37:$AH$37)</c:f>
              <c:numCache>
                <c:formatCode>0%</c:formatCode>
                <c:ptCount val="8"/>
                <c:pt idx="1" formatCode="#,##0">
                  <c:v>1093.5</c:v>
                </c:pt>
                <c:pt idx="2" formatCode="#,##0">
                  <c:v>645.70081500000003</c:v>
                </c:pt>
                <c:pt idx="3" formatCode="#,##0">
                  <c:v>381.27987424935009</c:v>
                </c:pt>
                <c:pt idx="4" formatCode="#,##0">
                  <c:v>225.14195294549873</c:v>
                </c:pt>
                <c:pt idx="5" formatCode="#,##0">
                  <c:v>132.94407179478756</c:v>
                </c:pt>
                <c:pt idx="6" formatCode="#,##0">
                  <c:v>119.64966461530879</c:v>
                </c:pt>
                <c:pt idx="7" formatCode="#,##0">
                  <c:v>107.68469815377792</c:v>
                </c:pt>
              </c:numCache>
            </c:numRef>
          </c:val>
          <c:extLst xmlns:c15="http://schemas.microsoft.com/office/drawing/2012/chart">
            <c:ext xmlns:c16="http://schemas.microsoft.com/office/drawing/2014/chart" uri="{C3380CC4-5D6E-409C-BE32-E72D297353CC}">
              <c16:uniqueId val="{00000025-0240-49E2-B0A4-FF807EF4BAE5}"/>
            </c:ext>
          </c:extLst>
        </c:ser>
        <c:ser>
          <c:idx val="32"/>
          <c:order val="32"/>
          <c:tx>
            <c:strRef>
              <c:f>'03. Klimatbudget'!$B$40:$D$40</c:f>
              <c:strCache>
                <c:ptCount val="3"/>
                <c:pt idx="0">
                  <c:v>Scope 3.3 - Bränsle- och energirelaterade aktiviteter</c:v>
                </c:pt>
                <c:pt idx="1">
                  <c:v>tCO2e</c:v>
                </c:pt>
              </c:strCache>
            </c:strRef>
          </c:tx>
          <c:spPr>
            <a:solidFill>
              <a:schemeClr val="accent3">
                <a:lumMod val="50000"/>
              </a:schemeClr>
            </a:solidFill>
            <a:ln>
              <a:noFill/>
            </a:ln>
            <a:effectLst/>
          </c:spPr>
          <c:invertIfNegative val="0"/>
          <c:cat>
            <c:strRef>
              <c:extLst>
                <c:ext xmlns:c15="http://schemas.microsoft.com/office/drawing/2012/chart" uri="{02D57815-91ED-43cb-92C2-25804820EDAC}">
                  <c15:fullRef>
                    <c15:sqref>'03. Klimatbudget'!$E$7:$AH$7</c15:sqref>
                  </c15:fullRef>
                </c:ext>
              </c:extLst>
              <c:f>('03. Klimatbudget'!$G$7,'03. Klimatbudget'!$L$7,'03. Klimatbudget'!$Q$7,'03. Klimatbudget'!$V$7,'03. Klimatbudget'!$AA$7,'03. Klimatbudget'!$AF$7:$AH$7)</c:f>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Klimatbudget'!$E$40:$AH$40</c15:sqref>
                  </c15:fullRef>
                </c:ext>
              </c:extLst>
              <c:f>('03. Klimatbudget'!$G$40,'03. Klimatbudget'!$L$40,'03. Klimatbudget'!$Q$40,'03. Klimatbudget'!$V$40,'03. Klimatbudget'!$AA$40,'03. Klimatbudget'!$AF$40:$AH$40)</c:f>
              <c:numCache>
                <c:formatCode>0%</c:formatCode>
                <c:ptCount val="8"/>
                <c:pt idx="1" formatCode="#,##0">
                  <c:v>12.909565185650999</c:v>
                </c:pt>
                <c:pt idx="2" formatCode="#,##0">
                  <c:v>10.11002456360089</c:v>
                </c:pt>
                <c:pt idx="3" formatCode="#,##0">
                  <c:v>8.0369968267121088</c:v>
                </c:pt>
                <c:pt idx="4" formatCode="#,##0">
                  <c:v>6.4521771728538209</c:v>
                </c:pt>
                <c:pt idx="5" formatCode="#,##0">
                  <c:v>5.212759567127625</c:v>
                </c:pt>
                <c:pt idx="6" formatCode="#,##0">
                  <c:v>4.9977488150328107</c:v>
                </c:pt>
                <c:pt idx="7" formatCode="#,##0">
                  <c:v>4.7922981428507008</c:v>
                </c:pt>
              </c:numCache>
            </c:numRef>
          </c:val>
          <c:extLst xmlns:c15="http://schemas.microsoft.com/office/drawing/2012/chart">
            <c:ext xmlns:c16="http://schemas.microsoft.com/office/drawing/2014/chart" uri="{C3380CC4-5D6E-409C-BE32-E72D297353CC}">
              <c16:uniqueId val="{00000027-0240-49E2-B0A4-FF807EF4BAE5}"/>
            </c:ext>
          </c:extLst>
        </c:ser>
        <c:ser>
          <c:idx val="39"/>
          <c:order val="39"/>
          <c:tx>
            <c:strRef>
              <c:f>'03. Klimatbudget'!$B$47:$D$47</c:f>
              <c:strCache>
                <c:ptCount val="3"/>
                <c:pt idx="0">
                  <c:v>Scope 3.4 - Uppströms transporter</c:v>
                </c:pt>
                <c:pt idx="1">
                  <c:v>tCO2e</c:v>
                </c:pt>
              </c:strCache>
            </c:strRef>
          </c:tx>
          <c:spPr>
            <a:solidFill>
              <a:schemeClr val="accent4">
                <a:lumMod val="70000"/>
                <a:lumOff val="30000"/>
              </a:schemeClr>
            </a:solidFill>
            <a:ln>
              <a:noFill/>
            </a:ln>
            <a:effectLst/>
          </c:spPr>
          <c:invertIfNegative val="0"/>
          <c:cat>
            <c:strRef>
              <c:extLst>
                <c:ext xmlns:c15="http://schemas.microsoft.com/office/drawing/2012/chart" uri="{02D57815-91ED-43cb-92C2-25804820EDAC}">
                  <c15:fullRef>
                    <c15:sqref>'03. Klimatbudget'!$E$7:$AH$7</c15:sqref>
                  </c15:fullRef>
                </c:ext>
              </c:extLst>
              <c:f>('03. Klimatbudget'!$G$7,'03. Klimatbudget'!$L$7,'03. Klimatbudget'!$Q$7,'03. Klimatbudget'!$V$7,'03. Klimatbudget'!$AA$7,'03. Klimatbudget'!$AF$7:$AH$7)</c:f>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Klimatbudget'!$E$47:$AH$47</c15:sqref>
                  </c15:fullRef>
                </c:ext>
              </c:extLst>
              <c:f>('03. Klimatbudget'!$G$47,'03. Klimatbudget'!$L$47,'03. Klimatbudget'!$Q$47,'03. Klimatbudget'!$V$47,'03. Klimatbudget'!$AA$47,'03. Klimatbudget'!$AF$47:$AH$47)</c:f>
              <c:numCache>
                <c:formatCode>0%</c:formatCode>
                <c:ptCount val="8"/>
                <c:pt idx="1" formatCode="#,##0">
                  <c:v>5.467500000000002</c:v>
                </c:pt>
                <c:pt idx="2" formatCode="#,##0">
                  <c:v>3.2285040750000018</c:v>
                </c:pt>
                <c:pt idx="3" formatCode="#,##0">
                  <c:v>1.9063993712467509</c:v>
                </c:pt>
                <c:pt idx="4" formatCode="#,##0">
                  <c:v>1.1257097647274943</c:v>
                </c:pt>
                <c:pt idx="5" formatCode="#,##0">
                  <c:v>0.66472035897393822</c:v>
                </c:pt>
                <c:pt idx="6" formatCode="#,##0">
                  <c:v>0.59824832307654452</c:v>
                </c:pt>
                <c:pt idx="7" formatCode="#,##0">
                  <c:v>0.53842349076889007</c:v>
                </c:pt>
              </c:numCache>
            </c:numRef>
          </c:val>
          <c:extLst xmlns:c15="http://schemas.microsoft.com/office/drawing/2012/chart">
            <c:ext xmlns:c16="http://schemas.microsoft.com/office/drawing/2014/chart" uri="{C3380CC4-5D6E-409C-BE32-E72D297353CC}">
              <c16:uniqueId val="{0000002D-0240-49E2-B0A4-FF807EF4BAE5}"/>
            </c:ext>
          </c:extLst>
        </c:ser>
        <c:ser>
          <c:idx val="42"/>
          <c:order val="42"/>
          <c:tx>
            <c:strRef>
              <c:f>'03. Klimatbudget'!$B$50:$D$50</c:f>
              <c:strCache>
                <c:ptCount val="3"/>
                <c:pt idx="0">
                  <c:v>Scope 3.5 - Avfallshantering i verksamheten </c:v>
                </c:pt>
                <c:pt idx="1">
                  <c:v>tCO2e</c:v>
                </c:pt>
              </c:strCache>
            </c:strRef>
          </c:tx>
          <c:spPr>
            <a:solidFill>
              <a:schemeClr val="accent1">
                <a:lumMod val="70000"/>
              </a:schemeClr>
            </a:solidFill>
            <a:ln>
              <a:noFill/>
            </a:ln>
            <a:effectLst/>
          </c:spPr>
          <c:invertIfNegative val="0"/>
          <c:cat>
            <c:strRef>
              <c:extLst>
                <c:ext xmlns:c15="http://schemas.microsoft.com/office/drawing/2012/chart" uri="{02D57815-91ED-43cb-92C2-25804820EDAC}">
                  <c15:fullRef>
                    <c15:sqref>'03. Klimatbudget'!$E$7:$AH$7</c15:sqref>
                  </c15:fullRef>
                </c:ext>
              </c:extLst>
              <c:f>('03. Klimatbudget'!$G$7,'03. Klimatbudget'!$L$7,'03. Klimatbudget'!$Q$7,'03. Klimatbudget'!$V$7,'03. Klimatbudget'!$AA$7,'03. Klimatbudget'!$AF$7:$AH$7)</c:f>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Klimatbudget'!$E$50:$AH$50</c15:sqref>
                  </c15:fullRef>
                </c:ext>
              </c:extLst>
              <c:f>('03. Klimatbudget'!$G$50,'03. Klimatbudget'!$L$50,'03. Klimatbudget'!$Q$50,'03. Klimatbudget'!$V$50,'03. Klimatbudget'!$AA$50,'03. Klimatbudget'!$AF$50:$AH$50)</c:f>
              <c:numCache>
                <c:formatCode>0%</c:formatCode>
                <c:ptCount val="8"/>
                <c:pt idx="1" formatCode="#,##0">
                  <c:v>21.956174361000006</c:v>
                </c:pt>
                <c:pt idx="2" formatCode="#,##0">
                  <c:v>11.133401970674688</c:v>
                </c:pt>
                <c:pt idx="3" formatCode="#,##0">
                  <c:v>5.6454570547042007</c:v>
                </c:pt>
                <c:pt idx="4" formatCode="#,##0">
                  <c:v>2.8626636710376521</c:v>
                </c:pt>
                <c:pt idx="5" formatCode="#,##0">
                  <c:v>1.4515819027708718</c:v>
                </c:pt>
                <c:pt idx="6" formatCode="#,##0">
                  <c:v>1.2672310011189711</c:v>
                </c:pt>
                <c:pt idx="7" formatCode="#,##0">
                  <c:v>1.1062926639768618</c:v>
                </c:pt>
              </c:numCache>
            </c:numRef>
          </c:val>
          <c:extLst xmlns:c15="http://schemas.microsoft.com/office/drawing/2012/chart">
            <c:ext xmlns:c16="http://schemas.microsoft.com/office/drawing/2014/chart" uri="{C3380CC4-5D6E-409C-BE32-E72D297353CC}">
              <c16:uniqueId val="{0000002F-0240-49E2-B0A4-FF807EF4BAE5}"/>
            </c:ext>
          </c:extLst>
        </c:ser>
        <c:ser>
          <c:idx val="47"/>
          <c:order val="47"/>
          <c:tx>
            <c:strRef>
              <c:f>'03. Klimatbudget'!$B$55:$D$55</c:f>
              <c:strCache>
                <c:ptCount val="3"/>
                <c:pt idx="0">
                  <c:v>Scope 3.6 - Tjänsteresor</c:v>
                </c:pt>
                <c:pt idx="1">
                  <c:v>tCO2e</c:v>
                </c:pt>
              </c:strCache>
            </c:strRef>
          </c:tx>
          <c:spPr>
            <a:solidFill>
              <a:schemeClr val="accent6">
                <a:lumMod val="70000"/>
              </a:schemeClr>
            </a:solidFill>
            <a:ln>
              <a:noFill/>
            </a:ln>
            <a:effectLst/>
          </c:spPr>
          <c:invertIfNegative val="0"/>
          <c:cat>
            <c:strRef>
              <c:extLst>
                <c:ext xmlns:c15="http://schemas.microsoft.com/office/drawing/2012/chart" uri="{02D57815-91ED-43cb-92C2-25804820EDAC}">
                  <c15:fullRef>
                    <c15:sqref>'03. Klimatbudget'!$E$7:$AH$7</c15:sqref>
                  </c15:fullRef>
                </c:ext>
              </c:extLst>
              <c:f>('03. Klimatbudget'!$G$7,'03. Klimatbudget'!$L$7,'03. Klimatbudget'!$Q$7,'03. Klimatbudget'!$V$7,'03. Klimatbudget'!$AA$7,'03. Klimatbudget'!$AF$7:$AH$7)</c:f>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Klimatbudget'!$E$55:$AH$55</c15:sqref>
                  </c15:fullRef>
                </c:ext>
              </c:extLst>
              <c:f>('03. Klimatbudget'!$G$55,'03. Klimatbudget'!$L$55,'03. Klimatbudget'!$Q$55,'03. Klimatbudget'!$V$55,'03. Klimatbudget'!$AA$55,'03. Klimatbudget'!$AF$55:$AH$55)</c:f>
              <c:numCache>
                <c:formatCode>0%</c:formatCode>
                <c:ptCount val="8"/>
                <c:pt idx="1" formatCode="#,##0">
                  <c:v>2008.1256614062499</c:v>
                </c:pt>
                <c:pt idx="2" formatCode="#,##0">
                  <c:v>1202.51236607132</c:v>
                </c:pt>
                <c:pt idx="3" formatCode="#,##0">
                  <c:v>720.16488179087571</c:v>
                </c:pt>
                <c:pt idx="4" formatCode="#,##0">
                  <c:v>431.36736993421573</c:v>
                </c:pt>
                <c:pt idx="5" formatCode="#,##0">
                  <c:v>258.45466175345967</c:v>
                </c:pt>
                <c:pt idx="6" formatCode="#,##0">
                  <c:v>233.29894134435375</c:v>
                </c:pt>
                <c:pt idx="7" formatCode="#,##0">
                  <c:v>210.59593026395004</c:v>
                </c:pt>
              </c:numCache>
            </c:numRef>
          </c:val>
          <c:extLst xmlns:c15="http://schemas.microsoft.com/office/drawing/2012/chart">
            <c:ext xmlns:c16="http://schemas.microsoft.com/office/drawing/2014/chart" uri="{C3380CC4-5D6E-409C-BE32-E72D297353CC}">
              <c16:uniqueId val="{00000033-0240-49E2-B0A4-FF807EF4BAE5}"/>
            </c:ext>
          </c:extLst>
        </c:ser>
        <c:ser>
          <c:idx val="54"/>
          <c:order val="54"/>
          <c:tx>
            <c:strRef>
              <c:f>'03. Klimatbudget'!$B$62:$D$62</c:f>
              <c:strCache>
                <c:ptCount val="3"/>
                <c:pt idx="0">
                  <c:v>Scope 3.7 - Pendlingsresor</c:v>
                </c:pt>
                <c:pt idx="1">
                  <c:v>tCO2e</c:v>
                </c:pt>
              </c:strCache>
            </c:strRef>
          </c:tx>
          <c:spPr>
            <a:solidFill>
              <a:schemeClr val="accent2">
                <a:lumMod val="90000"/>
                <a:lumOff val="10000"/>
              </a:schemeClr>
            </a:solidFill>
            <a:ln>
              <a:noFill/>
            </a:ln>
            <a:effectLst/>
          </c:spPr>
          <c:invertIfNegative val="0"/>
          <c:cat>
            <c:strRef>
              <c:extLst>
                <c:ext xmlns:c15="http://schemas.microsoft.com/office/drawing/2012/chart" uri="{02D57815-91ED-43cb-92C2-25804820EDAC}">
                  <c15:fullRef>
                    <c15:sqref>'03. Klimatbudget'!$E$7:$AH$7</c15:sqref>
                  </c15:fullRef>
                </c:ext>
              </c:extLst>
              <c:f>('03. Klimatbudget'!$G$7,'03. Klimatbudget'!$L$7,'03. Klimatbudget'!$Q$7,'03. Klimatbudget'!$V$7,'03. Klimatbudget'!$AA$7,'03. Klimatbudget'!$AF$7:$AH$7)</c:f>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Klimatbudget'!$E$62:$AH$62</c15:sqref>
                  </c15:fullRef>
                </c:ext>
              </c:extLst>
              <c:f>('03. Klimatbudget'!$G$62,'03. Klimatbudget'!$L$62,'03. Klimatbudget'!$Q$62,'03. Klimatbudget'!$V$62,'03. Klimatbudget'!$AA$62,'03. Klimatbudget'!$AF$62:$AH$62)</c:f>
              <c:numCache>
                <c:formatCode>0%</c:formatCode>
                <c:ptCount val="8"/>
                <c:pt idx="1" formatCode="#,##0">
                  <c:v>426.46499999999997</c:v>
                </c:pt>
                <c:pt idx="2" formatCode="#,##0">
                  <c:v>251.82331785000005</c:v>
                </c:pt>
                <c:pt idx="3" formatCode="#,##0">
                  <c:v>148.69915095724653</c:v>
                </c:pt>
                <c:pt idx="4" formatCode="#,##0">
                  <c:v>87.805361648744523</c:v>
                </c:pt>
                <c:pt idx="5" formatCode="#,##0">
                  <c:v>51.848187999967166</c:v>
                </c:pt>
                <c:pt idx="6" formatCode="#,##0">
                  <c:v>46.663369199970454</c:v>
                </c:pt>
                <c:pt idx="7" formatCode="#,##0">
                  <c:v>41.997032279973403</c:v>
                </c:pt>
              </c:numCache>
            </c:numRef>
          </c:val>
          <c:extLst xmlns:c15="http://schemas.microsoft.com/office/drawing/2012/chart">
            <c:ext xmlns:c16="http://schemas.microsoft.com/office/drawing/2014/chart" uri="{C3380CC4-5D6E-409C-BE32-E72D297353CC}">
              <c16:uniqueId val="{00000039-0240-49E2-B0A4-FF807EF4BAE5}"/>
            </c:ext>
          </c:extLst>
        </c:ser>
        <c:ser>
          <c:idx val="57"/>
          <c:order val="57"/>
          <c:tx>
            <c:strRef>
              <c:f>'03. Klimatbudget'!$B$65:$D$65</c:f>
              <c:strCache>
                <c:ptCount val="3"/>
                <c:pt idx="0">
                  <c:v>Scope 3.8 - Uppströms inhyrda tillgångar</c:v>
                </c:pt>
                <c:pt idx="1">
                  <c:v>tCO2e</c:v>
                </c:pt>
              </c:strCache>
            </c:strRef>
          </c:tx>
          <c:spPr>
            <a:solidFill>
              <a:schemeClr val="accent3"/>
            </a:solidFill>
            <a:ln>
              <a:noFill/>
            </a:ln>
            <a:effectLst/>
          </c:spPr>
          <c:invertIfNegative val="0"/>
          <c:cat>
            <c:strRef>
              <c:extLst>
                <c:ext xmlns:c15="http://schemas.microsoft.com/office/drawing/2012/chart" uri="{02D57815-91ED-43cb-92C2-25804820EDAC}">
                  <c15:fullRef>
                    <c15:sqref>'03. Klimatbudget'!$E$7:$AH$7</c15:sqref>
                  </c15:fullRef>
                </c:ext>
              </c:extLst>
              <c:f>('03. Klimatbudget'!$G$7,'03. Klimatbudget'!$L$7,'03. Klimatbudget'!$Q$7,'03. Klimatbudget'!$V$7,'03. Klimatbudget'!$AA$7,'03. Klimatbudget'!$AF$7:$AH$7)</c:f>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Klimatbudget'!$E$65:$AH$65</c15:sqref>
                  </c15:fullRef>
                </c:ext>
              </c:extLst>
              <c:f>('03. Klimatbudget'!$G$65,'03. Klimatbudget'!$L$65,'03. Klimatbudget'!$Q$65,'03. Klimatbudget'!$V$65,'03. Klimatbudget'!$AA$65,'03. Klimatbudget'!$AF$65:$AH$65)</c:f>
              <c:numCache>
                <c:formatCode>General</c:formatCode>
                <c:ptCount val="8"/>
                <c:pt idx="1" formatCode="#,##0">
                  <c:v>863.86500000000001</c:v>
                </c:pt>
                <c:pt idx="2" formatCode="#,##0">
                  <c:v>510.10364385000008</c:v>
                </c:pt>
                <c:pt idx="3" formatCode="#,##0">
                  <c:v>301.21110065698656</c:v>
                </c:pt>
                <c:pt idx="4" formatCode="#,##0">
                  <c:v>177.86214282694402</c:v>
                </c:pt>
                <c:pt idx="5" formatCode="#,##0">
                  <c:v>105.02581671788218</c:v>
                </c:pt>
                <c:pt idx="6" formatCode="#,##0">
                  <c:v>94.523235046093959</c:v>
                </c:pt>
                <c:pt idx="7" formatCode="#,##0">
                  <c:v>85.070911541484548</c:v>
                </c:pt>
              </c:numCache>
            </c:numRef>
          </c:val>
          <c:extLst xmlns:c15="http://schemas.microsoft.com/office/drawing/2012/chart">
            <c:ext xmlns:c16="http://schemas.microsoft.com/office/drawing/2014/chart" uri="{C3380CC4-5D6E-409C-BE32-E72D297353CC}">
              <c16:uniqueId val="{0000003B-0240-49E2-B0A4-FF807EF4BAE5}"/>
            </c:ext>
          </c:extLst>
        </c:ser>
        <c:ser>
          <c:idx val="67"/>
          <c:order val="67"/>
          <c:tx>
            <c:strRef>
              <c:f>'03. Klimatbudget'!$B$76:$D$76</c:f>
              <c:strCache>
                <c:ptCount val="3"/>
                <c:pt idx="0">
                  <c:v>Scope 3.15 - Investeringar</c:v>
                </c:pt>
                <c:pt idx="1">
                  <c:v>tCO2e</c:v>
                </c:pt>
              </c:strCache>
            </c:strRef>
          </c:tx>
          <c:spPr>
            <a:solidFill>
              <a:schemeClr val="accent2">
                <a:lumMod val="80000"/>
                <a:lumOff val="20000"/>
              </a:schemeClr>
            </a:solidFill>
            <a:ln>
              <a:noFill/>
            </a:ln>
            <a:effectLst/>
          </c:spPr>
          <c:invertIfNegative val="0"/>
          <c:cat>
            <c:strRef>
              <c:extLst>
                <c:ext xmlns:c15="http://schemas.microsoft.com/office/drawing/2012/chart" uri="{02D57815-91ED-43cb-92C2-25804820EDAC}">
                  <c15:fullRef>
                    <c15:sqref>'03. Klimatbudget'!$E$7:$AH$7</c15:sqref>
                  </c15:fullRef>
                </c:ext>
              </c:extLst>
              <c:f>('03. Klimatbudget'!$G$7,'03. Klimatbudget'!$L$7,'03. Klimatbudget'!$Q$7,'03. Klimatbudget'!$V$7,'03. Klimatbudget'!$AA$7,'03. Klimatbudget'!$AF$7:$AH$7)</c:f>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Klimatbudget'!$E$76:$AH$76</c15:sqref>
                  </c15:fullRef>
                </c:ext>
              </c:extLst>
              <c:f>('03. Klimatbudget'!$G$76,'03. Klimatbudget'!$L$76,'03. Klimatbudget'!$Q$76,'03. Klimatbudget'!$V$76,'03. Klimatbudget'!$AA$76,'03. Klimatbudget'!$AF$76:$AH$76)</c:f>
              <c:numCache>
                <c:formatCode>General</c:formatCode>
                <c:ptCount val="8"/>
                <c:pt idx="1" formatCode="#,##0">
                  <c:v>2223.2247098400003</c:v>
                </c:pt>
                <c:pt idx="2" formatCode="#,##0">
                  <c:v>1379.7575425084729</c:v>
                </c:pt>
                <c:pt idx="3" formatCode="#,##0">
                  <c:v>856.29260401933288</c:v>
                </c:pt>
                <c:pt idx="4" formatCode="#,##0">
                  <c:v>531.42454460886381</c:v>
                </c:pt>
                <c:pt idx="5" formatCode="#,##0">
                  <c:v>329.8078779229561</c:v>
                </c:pt>
                <c:pt idx="6" formatCode="#,##0">
                  <c:v>299.7953610319671</c:v>
                </c:pt>
                <c:pt idx="7" formatCode="#,##0">
                  <c:v>272.51398317805808</c:v>
                </c:pt>
              </c:numCache>
            </c:numRef>
          </c:val>
          <c:extLst xmlns:c15="http://schemas.microsoft.com/office/drawing/2012/chart">
            <c:ext xmlns:c16="http://schemas.microsoft.com/office/drawing/2014/chart" uri="{C3380CC4-5D6E-409C-BE32-E72D297353CC}">
              <c16:uniqueId val="{00000044-0240-49E2-B0A4-FF807EF4BAE5}"/>
            </c:ext>
          </c:extLst>
        </c:ser>
        <c:dLbls>
          <c:showLegendKey val="0"/>
          <c:showVal val="0"/>
          <c:showCatName val="0"/>
          <c:showSerName val="0"/>
          <c:showPercent val="0"/>
          <c:showBubbleSize val="0"/>
        </c:dLbls>
        <c:gapWidth val="150"/>
        <c:overlap val="100"/>
        <c:axId val="1309806655"/>
        <c:axId val="1309801375"/>
        <c:extLst>
          <c:ext xmlns:c15="http://schemas.microsoft.com/office/drawing/2012/chart" uri="{02D57815-91ED-43cb-92C2-25804820EDAC}">
            <c15:filteredBarSeries>
              <c15:ser>
                <c:idx val="0"/>
                <c:order val="0"/>
                <c:tx>
                  <c:strRef>
                    <c:extLst>
                      <c:ext uri="{02D57815-91ED-43cb-92C2-25804820EDAC}">
                        <c15:formulaRef>
                          <c15:sqref>'03. Klimatbudget'!$B$8:$D$8</c15:sqref>
                        </c15:formulaRef>
                      </c:ext>
                    </c:extLst>
                    <c:strCache>
                      <c:ptCount val="3"/>
                      <c:pt idx="0">
                        <c:v>Antal helårsstudenter</c:v>
                      </c:pt>
                    </c:strCache>
                  </c:strRef>
                </c:tx>
                <c:spPr>
                  <a:solidFill>
                    <a:schemeClr val="accent1"/>
                  </a:solidFill>
                  <a:ln>
                    <a:noFill/>
                  </a:ln>
                  <a:effectLst/>
                </c:spPr>
                <c:invertIfNegative val="0"/>
                <c:cat>
                  <c:strRef>
                    <c:extLst>
                      <c:ex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uri="{02D57815-91ED-43cb-92C2-25804820EDAC}">
                        <c15:fullRef>
                          <c15:sqref>'03. Klimatbudget'!$E$8:$AH$8</c15:sqref>
                        </c15:fullRef>
                        <c15:formulaRef>
                          <c15:sqref>('03. Klimatbudget'!$G$8,'03. Klimatbudget'!$L$8,'03. Klimatbudget'!$Q$8,'03. Klimatbudget'!$V$8,'03. Klimatbudget'!$AA$8,'03. Klimatbudget'!$AF$8:$AH$8)</c15:sqref>
                        </c15:formulaRef>
                      </c:ext>
                    </c:extLst>
                    <c:numCache>
                      <c:formatCode>0%</c:formatCode>
                      <c:ptCount val="8"/>
                      <c:pt idx="1" formatCode="#,##0">
                        <c:v>40000</c:v>
                      </c:pt>
                      <c:pt idx="2" formatCode="#,##0">
                        <c:v>40000</c:v>
                      </c:pt>
                      <c:pt idx="3" formatCode="#,##0">
                        <c:v>40000</c:v>
                      </c:pt>
                      <c:pt idx="4" formatCode="#,##0">
                        <c:v>40000</c:v>
                      </c:pt>
                      <c:pt idx="5" formatCode="#,##0">
                        <c:v>40000</c:v>
                      </c:pt>
                      <c:pt idx="6" formatCode="#,##0">
                        <c:v>40000</c:v>
                      </c:pt>
                      <c:pt idx="7" formatCode="#,##0">
                        <c:v>40000</c:v>
                      </c:pt>
                    </c:numCache>
                  </c:numRef>
                </c:val>
                <c:extLst>
                  <c:ext xmlns:c16="http://schemas.microsoft.com/office/drawing/2014/chart" uri="{C3380CC4-5D6E-409C-BE32-E72D297353CC}">
                    <c16:uniqueId val="{0000000B-0240-49E2-B0A4-FF807EF4BAE5}"/>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'03. Klimatbudget'!$B$9:$D$9</c15:sqref>
                        </c15:formulaRef>
                      </c:ext>
                    </c:extLst>
                    <c:strCache>
                      <c:ptCount val="3"/>
                      <c:pt idx="0">
                        <c:v>Antal helårsanställda (forskare och akademiskt verksamma)</c:v>
                      </c:pt>
                    </c:strCache>
                  </c:strRef>
                </c:tx>
                <c:spPr>
                  <a:solidFill>
                    <a:schemeClr val="accent2"/>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Klimatbudget'!$E$9:$AH$9</c15:sqref>
                        </c15:fullRef>
                        <c15:formulaRef>
                          <c15:sqref>('03. Klimatbudget'!$G$9,'03. Klimatbudget'!$L$9,'03. Klimatbudget'!$Q$9,'03. Klimatbudget'!$V$9,'03. Klimatbudget'!$AA$9,'03. Klimatbudget'!$AF$9:$AH$9)</c15:sqref>
                        </c15:formulaRef>
                      </c:ext>
                    </c:extLst>
                    <c:numCache>
                      <c:formatCode>0%</c:formatCode>
                      <c:ptCount val="8"/>
                      <c:pt idx="1" formatCode="#,##0">
                        <c:v>2500</c:v>
                      </c:pt>
                      <c:pt idx="2" formatCode="#,##0">
                        <c:v>2500</c:v>
                      </c:pt>
                      <c:pt idx="3" formatCode="#,##0">
                        <c:v>2500</c:v>
                      </c:pt>
                      <c:pt idx="4" formatCode="#,##0">
                        <c:v>2500</c:v>
                      </c:pt>
                      <c:pt idx="5" formatCode="#,##0">
                        <c:v>2500</c:v>
                      </c:pt>
                      <c:pt idx="6" formatCode="#,##0">
                        <c:v>2500</c:v>
                      </c:pt>
                      <c:pt idx="7" formatCode="#,##0">
                        <c:v>2500</c:v>
                      </c:pt>
                    </c:numCache>
                  </c:numRef>
                </c:val>
                <c:extLst xmlns:c15="http://schemas.microsoft.com/office/drawing/2012/chart">
                  <c:ext xmlns:c16="http://schemas.microsoft.com/office/drawing/2014/chart" uri="{C3380CC4-5D6E-409C-BE32-E72D297353CC}">
                    <c16:uniqueId val="{0000000C-0240-49E2-B0A4-FF807EF4BAE5}"/>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'03. Klimatbudget'!$B$10:$D$10</c15:sqref>
                        </c15:formulaRef>
                      </c:ext>
                    </c:extLst>
                    <c:strCache>
                      <c:ptCount val="3"/>
                      <c:pt idx="0">
                        <c:v>Antal helårsanställda (stab, teknisk/administrativ personal)</c:v>
                      </c:pt>
                    </c:strCache>
                  </c:strRef>
                </c:tx>
                <c:spPr>
                  <a:solidFill>
                    <a:schemeClr val="accent3"/>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Klimatbudget'!$E$10:$AH$10</c15:sqref>
                        </c15:fullRef>
                        <c15:formulaRef>
                          <c15:sqref>('03. Klimatbudget'!$G$10,'03. Klimatbudget'!$L$10,'03. Klimatbudget'!$Q$10,'03. Klimatbudget'!$V$10,'03. Klimatbudget'!$AA$10,'03. Klimatbudget'!$AF$10:$AH$10)</c15:sqref>
                        </c15:formulaRef>
                      </c:ext>
                    </c:extLst>
                    <c:numCache>
                      <c:formatCode>0%</c:formatCode>
                      <c:ptCount val="8"/>
                      <c:pt idx="1" formatCode="#,##0">
                        <c:v>2000</c:v>
                      </c:pt>
                      <c:pt idx="2" formatCode="#,##0">
                        <c:v>2000</c:v>
                      </c:pt>
                      <c:pt idx="3" formatCode="#,##0">
                        <c:v>2000</c:v>
                      </c:pt>
                      <c:pt idx="4" formatCode="#,##0">
                        <c:v>2000</c:v>
                      </c:pt>
                      <c:pt idx="5" formatCode="#,##0">
                        <c:v>2000</c:v>
                      </c:pt>
                      <c:pt idx="6" formatCode="#,##0">
                        <c:v>2000</c:v>
                      </c:pt>
                      <c:pt idx="7" formatCode="#,##0">
                        <c:v>2000</c:v>
                      </c:pt>
                    </c:numCache>
                  </c:numRef>
                </c:val>
                <c:extLst xmlns:c15="http://schemas.microsoft.com/office/drawing/2012/chart">
                  <c:ext xmlns:c16="http://schemas.microsoft.com/office/drawing/2014/chart" uri="{C3380CC4-5D6E-409C-BE32-E72D297353CC}">
                    <c16:uniqueId val="{0000000D-0240-49E2-B0A4-FF807EF4BAE5}"/>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'03. Klimatbudget'!$B$11:$D$11</c15:sqref>
                        </c15:formulaRef>
                      </c:ext>
                    </c:extLst>
                    <c:strCache>
                      <c:ptCount val="3"/>
                      <c:pt idx="0">
                        <c:v>Antal helårsanställda (stab, teknisk/administrativ personal)</c:v>
                      </c:pt>
                    </c:strCache>
                  </c:strRef>
                </c:tx>
                <c:spPr>
                  <a:solidFill>
                    <a:schemeClr val="accent4"/>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Klimatbudget'!$E$11:$AH$11</c15:sqref>
                        </c15:fullRef>
                        <c15:formulaRef>
                          <c15:sqref>('03. Klimatbudget'!$G$11,'03. Klimatbudget'!$L$11,'03. Klimatbudget'!$Q$11,'03. Klimatbudget'!$V$11,'03. Klimatbudget'!$AA$11,'03. Klimatbudget'!$AF$11:$AH$11)</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E-0240-49E2-B0A4-FF807EF4BAE5}"/>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'03. Klimatbudget'!$B$13:$D$13</c15:sqref>
                        </c15:formulaRef>
                      </c:ext>
                    </c:extLst>
                    <c:strCache>
                      <c:ptCount val="3"/>
                      <c:pt idx="0">
                        <c:v>Direkta utsläpp från eget stationär bränsle</c:v>
                      </c:pt>
                      <c:pt idx="1">
                        <c:v>tCO2e</c:v>
                      </c:pt>
                    </c:strCache>
                  </c:strRef>
                </c:tx>
                <c:spPr>
                  <a:solidFill>
                    <a:schemeClr val="accent6"/>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Klimatbudget'!$E$13:$AH$13</c15:sqref>
                        </c15:fullRef>
                        <c15:formulaRef>
                          <c15:sqref>('03. Klimatbudget'!$G$13,'03. Klimatbudget'!$L$13,'03. Klimatbudget'!$Q$13,'03. Klimatbudget'!$V$13,'03. Klimatbudget'!$AA$13,'03. Klimatbudget'!$AF$13:$AH$13)</c15:sqref>
                        </c15:formulaRef>
                      </c:ext>
                    </c:extLst>
                    <c:numCache>
                      <c:formatCode>0%</c:formatCode>
                      <c:ptCount val="8"/>
                      <c:pt idx="1" formatCode="#,##0">
                        <c:v>29.16</c:v>
                      </c:pt>
                      <c:pt idx="2" formatCode="#,##0">
                        <c:v>17.218688400000001</c:v>
                      </c:pt>
                      <c:pt idx="3" formatCode="#,##0">
                        <c:v>10.167463313316</c:v>
                      </c:pt>
                      <c:pt idx="4" formatCode="#,##0">
                        <c:v>6.0037854118799645</c:v>
                      </c:pt>
                      <c:pt idx="5" formatCode="#,##0">
                        <c:v>3.5451752478610001</c:v>
                      </c:pt>
                      <c:pt idx="6" formatCode="#,##0">
                        <c:v>3.1906577230749003</c:v>
                      </c:pt>
                      <c:pt idx="7" formatCode="#,##0">
                        <c:v>2.8715919507674101</c:v>
                      </c:pt>
                    </c:numCache>
                  </c:numRef>
                </c:val>
                <c:extLst xmlns:c15="http://schemas.microsoft.com/office/drawing/2012/chart">
                  <c:ext xmlns:c16="http://schemas.microsoft.com/office/drawing/2014/chart" uri="{C3380CC4-5D6E-409C-BE32-E72D297353CC}">
                    <c16:uniqueId val="{00000010-0240-49E2-B0A4-FF807EF4BAE5}"/>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'03. Klimatbudget'!$B$14:$D$14</c15:sqref>
                        </c15:formulaRef>
                      </c:ext>
                    </c:extLst>
                    <c:strCache>
                      <c:ptCount val="3"/>
                      <c:pt idx="0">
                        <c:v>Egna köldmedieutsläpp</c:v>
                      </c:pt>
                      <c:pt idx="1">
                        <c:v>tCO2e</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Klimatbudget'!$E$14:$AH$14</c15:sqref>
                        </c15:fullRef>
                        <c15:formulaRef>
                          <c15:sqref>('03. Klimatbudget'!$G$14,'03. Klimatbudget'!$L$14,'03. Klimatbudget'!$Q$14,'03. Klimatbudget'!$V$14,'03. Klimatbudget'!$AA$14,'03. Klimatbudget'!$AF$14:$AH$14)</c15:sqref>
                        </c15:formulaRef>
                      </c:ext>
                    </c:extLst>
                    <c:numCache>
                      <c:formatCode>0%</c:formatCode>
                      <c:ptCount val="8"/>
                      <c:pt idx="1" formatCode="#,##0">
                        <c:v>1.4580000000000002</c:v>
                      </c:pt>
                      <c:pt idx="2" formatCode="#,##0">
                        <c:v>0.86093442000000031</c:v>
                      </c:pt>
                      <c:pt idx="3" formatCode="#,##0">
                        <c:v>0.50837316566580026</c:v>
                      </c:pt>
                      <c:pt idx="4" formatCode="#,##0">
                        <c:v>0.30018927059399841</c:v>
                      </c:pt>
                      <c:pt idx="5" formatCode="#,##0">
                        <c:v>0.17725876239305016</c:v>
                      </c:pt>
                      <c:pt idx="6" formatCode="#,##0">
                        <c:v>0.15953288615374514</c:v>
                      </c:pt>
                      <c:pt idx="7" formatCode="#,##0">
                        <c:v>0.14357959753837063</c:v>
                      </c:pt>
                    </c:numCache>
                  </c:numRef>
                </c:val>
                <c:extLst xmlns:c15="http://schemas.microsoft.com/office/drawing/2012/chart">
                  <c:ext xmlns:c16="http://schemas.microsoft.com/office/drawing/2014/chart" uri="{C3380CC4-5D6E-409C-BE32-E72D297353CC}">
                    <c16:uniqueId val="{00000000-0240-49E2-B0A4-FF807EF4BAE5}"/>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'03. Klimatbudget'!$B$15:$D$15</c15:sqref>
                        </c15:formulaRef>
                      </c:ext>
                    </c:extLst>
                    <c:strCache>
                      <c:ptCount val="3"/>
                      <c:pt idx="0">
                        <c:v>Direkta utsläpp från egna fordon</c:v>
                      </c:pt>
                      <c:pt idx="1">
                        <c:v>tCO2e</c:v>
                      </c:pt>
                    </c:strCache>
                  </c:strRef>
                </c:tx>
                <c:spPr>
                  <a:solidFill>
                    <a:schemeClr val="accent2">
                      <a:lumMod val="6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Klimatbudget'!$E$15:$AH$15</c15:sqref>
                        </c15:fullRef>
                        <c15:formulaRef>
                          <c15:sqref>('03. Klimatbudget'!$G$15,'03. Klimatbudget'!$L$15,'03. Klimatbudget'!$Q$15,'03. Klimatbudget'!$V$15,'03. Klimatbudget'!$AA$15,'03. Klimatbudget'!$AF$15:$AH$15)</c15:sqref>
                        </c15:formulaRef>
                      </c:ext>
                    </c:extLst>
                    <c:numCache>
                      <c:formatCode>General</c:formatCode>
                      <c:ptCount val="8"/>
                      <c:pt idx="1" formatCode="#,##0">
                        <c:v>3.1830658695000005</c:v>
                      </c:pt>
                      <c:pt idx="2" formatCode="#,##0">
                        <c:v>1.7874510036871025</c:v>
                      </c:pt>
                      <c:pt idx="3" formatCode="#,##0">
                        <c:v>1.0037433159006228</c:v>
                      </c:pt>
                      <c:pt idx="4" formatCode="#,##0">
                        <c:v>0.56365217403830048</c:v>
                      </c:pt>
                      <c:pt idx="5" formatCode="#,##0">
                        <c:v>0.31651894290627319</c:v>
                      </c:pt>
                      <c:pt idx="6" formatCode="#,##0">
                        <c:v>0.28201837812948943</c:v>
                      </c:pt>
                      <c:pt idx="7" formatCode="#,##0">
                        <c:v>0.25127837491337507</c:v>
                      </c:pt>
                    </c:numCache>
                  </c:numRef>
                </c:val>
                <c:extLst xmlns:c15="http://schemas.microsoft.com/office/drawing/2012/chart">
                  <c:ext xmlns:c16="http://schemas.microsoft.com/office/drawing/2014/chart" uri="{C3380CC4-5D6E-409C-BE32-E72D297353CC}">
                    <c16:uniqueId val="{00000011-0240-49E2-B0A4-FF807EF4BAE5}"/>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'03. Klimatbudget'!$B$16:$D$16</c15:sqref>
                        </c15:formulaRef>
                      </c:ext>
                    </c:extLst>
                    <c:strCache>
                      <c:ptCount val="3"/>
                      <c:pt idx="0">
                        <c:v>Total körsträcka</c:v>
                      </c:pt>
                      <c:pt idx="1">
                        <c:v>km</c:v>
                      </c:pt>
                    </c:strCache>
                  </c:strRef>
                </c:tx>
                <c:spPr>
                  <a:solidFill>
                    <a:schemeClr val="accent3">
                      <a:lumMod val="6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Klimatbudget'!$E$16:$AH$16</c15:sqref>
                        </c15:fullRef>
                        <c15:formulaRef>
                          <c15:sqref>('03. Klimatbudget'!$G$16,'03. Klimatbudget'!$L$16,'03. Klimatbudget'!$Q$16,'03. Klimatbudget'!$V$16,'03. Klimatbudget'!$AA$16,'03. Klimatbudget'!$AF$16:$AH$16)</c15:sqref>
                        </c15:formulaRef>
                      </c:ext>
                    </c:extLst>
                    <c:numCache>
                      <c:formatCode>0%</c:formatCode>
                      <c:ptCount val="8"/>
                      <c:pt idx="1" formatCode="#,##0">
                        <c:v>29108.97</c:v>
                      </c:pt>
                      <c:pt idx="2" formatCode="#,##0">
                        <c:v>27682.340832837606</c:v>
                      </c:pt>
                      <c:pt idx="3" formatCode="#,##0">
                        <c:v>26325.630689969043</c:v>
                      </c:pt>
                      <c:pt idx="4" formatCode="#,##0">
                        <c:v>25035.412843502632</c:v>
                      </c:pt>
                      <c:pt idx="5" formatCode="#,##0">
                        <c:v>23808.428509309673</c:v>
                      </c:pt>
                      <c:pt idx="6" formatCode="#,##0">
                        <c:v>23570.344224216577</c:v>
                      </c:pt>
                      <c:pt idx="7" formatCode="#,##0">
                        <c:v>23334.640781974409</c:v>
                      </c:pt>
                    </c:numCache>
                  </c:numRef>
                </c:val>
                <c:extLst xmlns:c15="http://schemas.microsoft.com/office/drawing/2012/chart">
                  <c:ext xmlns:c16="http://schemas.microsoft.com/office/drawing/2014/chart" uri="{C3380CC4-5D6E-409C-BE32-E72D297353CC}">
                    <c16:uniqueId val="{00000012-0240-49E2-B0A4-FF807EF4BAE5}"/>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'03. Klimatbudget'!$B$17:$D$17</c15:sqref>
                        </c15:formulaRef>
                      </c:ext>
                    </c:extLst>
                    <c:strCache>
                      <c:ptCount val="3"/>
                      <c:pt idx="0">
                        <c:v>Snittutsläpp fordonsflotta</c:v>
                      </c:pt>
                      <c:pt idx="1">
                        <c:v>kgCO2e/km</c:v>
                      </c:pt>
                    </c:strCache>
                  </c:strRef>
                </c:tx>
                <c:spPr>
                  <a:solidFill>
                    <a:schemeClr val="accent4">
                      <a:lumMod val="6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Klimatbudget'!$E$17:$AH$17</c15:sqref>
                        </c15:fullRef>
                        <c15:formulaRef>
                          <c15:sqref>('03. Klimatbudget'!$G$17,'03. Klimatbudget'!$L$17,'03. Klimatbudget'!$Q$17,'03. Klimatbudget'!$V$17,'03. Klimatbudget'!$AA$17,'03. Klimatbudget'!$AF$17:$AH$17)</c15:sqref>
                        </c15:formulaRef>
                      </c:ext>
                    </c:extLst>
                    <c:numCache>
                      <c:formatCode>0%</c:formatCode>
                      <c:ptCount val="8"/>
                      <c:pt idx="1" formatCode="#,##0.00">
                        <c:v>0.10935000000000002</c:v>
                      </c:pt>
                      <c:pt idx="2" formatCode="#,##0.00">
                        <c:v>6.4570081500000015E-2</c:v>
                      </c:pt>
                      <c:pt idx="3" formatCode="#,##0.00">
                        <c:v>3.8127987424935013E-2</c:v>
                      </c:pt>
                      <c:pt idx="4" formatCode="#,##0.00">
                        <c:v>2.2514195294549875E-2</c:v>
                      </c:pt>
                      <c:pt idx="5" formatCode="#,##0.00">
                        <c:v>1.3294407179478756E-2</c:v>
                      </c:pt>
                      <c:pt idx="6" formatCode="#,##0.00">
                        <c:v>1.196496646153088E-2</c:v>
                      </c:pt>
                      <c:pt idx="7" formatCode="#,##0.00">
                        <c:v>1.0768469815377792E-2</c:v>
                      </c:pt>
                    </c:numCache>
                  </c:numRef>
                </c:val>
                <c:extLst xmlns:c15="http://schemas.microsoft.com/office/drawing/2012/chart">
                  <c:ext xmlns:c16="http://schemas.microsoft.com/office/drawing/2014/chart" uri="{C3380CC4-5D6E-409C-BE32-E72D297353CC}">
                    <c16:uniqueId val="{00000013-0240-49E2-B0A4-FF807EF4BAE5}"/>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'03. Klimatbudget'!$B$18:$D$18</c15:sqref>
                        </c15:formulaRef>
                      </c:ext>
                    </c:extLst>
                    <c:strCache>
                      <c:ptCount val="3"/>
                      <c:pt idx="0">
                        <c:v>Snittutsläpp fordonsflotta</c:v>
                      </c:pt>
                      <c:pt idx="1">
                        <c:v>kgCO2e/km</c:v>
                      </c:pt>
                    </c:strCache>
                  </c:strRef>
                </c:tx>
                <c:spPr>
                  <a:solidFill>
                    <a:schemeClr val="accent5">
                      <a:lumMod val="6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Klimatbudget'!$E$18:$AH$18</c15:sqref>
                        </c15:fullRef>
                        <c15:formulaRef>
                          <c15:sqref>('03. Klimatbudget'!$G$18,'03. Klimatbudget'!$L$18,'03. Klimatbudget'!$Q$18,'03. Klimatbudget'!$V$18,'03. Klimatbudget'!$AA$18,'03. Klimatbudget'!$AF$18:$AH$18)</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14-0240-49E2-B0A4-FF807EF4BAE5}"/>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'03. Klimatbudget'!$B$20:$D$20</c15:sqref>
                        </c15:formulaRef>
                      </c:ext>
                    </c:extLst>
                    <c:strCache>
                      <c:ptCount val="3"/>
                      <c:pt idx="0">
                        <c:v>Köpt el (verksamhetsel via eget abonnemang eller hyresavtal)</c:v>
                      </c:pt>
                      <c:pt idx="1">
                        <c:v>tCO2e</c:v>
                      </c:pt>
                    </c:strCache>
                  </c:strRef>
                </c:tx>
                <c:spPr>
                  <a:solidFill>
                    <a:schemeClr val="accent1">
                      <a:lumMod val="80000"/>
                      <a:lumOff val="2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Klimatbudget'!$E$20:$AH$20</c15:sqref>
                        </c15:fullRef>
                        <c15:formulaRef>
                          <c15:sqref>('03. Klimatbudget'!$G$20,'03. Klimatbudget'!$L$20,'03. Klimatbudget'!$Q$20,'03. Klimatbudget'!$V$20,'03. Klimatbudget'!$AA$20,'03. Klimatbudget'!$AF$20:$AH$20)</c15:sqref>
                        </c15:formulaRef>
                      </c:ext>
                    </c:extLst>
                    <c:numCache>
                      <c:formatCode>General</c:formatCode>
                      <c:ptCount val="8"/>
                      <c:pt idx="1" formatCode="#,##0">
                        <c:v>30.605576382000002</c:v>
                      </c:pt>
                      <c:pt idx="2" formatCode="#,##0">
                        <c:v>15.51928759548592</c:v>
                      </c:pt>
                      <c:pt idx="3" formatCode="#,##0">
                        <c:v>7.8694249853452485</c:v>
                      </c:pt>
                      <c:pt idx="4" formatCode="#,##0">
                        <c:v>3.9903796626585448</c:v>
                      </c:pt>
                      <c:pt idx="5" formatCode="#,##0">
                        <c:v>2.0234171978018223</c:v>
                      </c:pt>
                      <c:pt idx="6" formatCode="#,##0">
                        <c:v>1.7664432136809907</c:v>
                      </c:pt>
                      <c:pt idx="7" formatCode="#,##0">
                        <c:v>1.5421049255435051</c:v>
                      </c:pt>
                    </c:numCache>
                  </c:numRef>
                </c:val>
                <c:extLst xmlns:c15="http://schemas.microsoft.com/office/drawing/2012/chart">
                  <c:ext xmlns:c16="http://schemas.microsoft.com/office/drawing/2014/chart" uri="{C3380CC4-5D6E-409C-BE32-E72D297353CC}">
                    <c16:uniqueId val="{00000016-0240-49E2-B0A4-FF807EF4BAE5}"/>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'03. Klimatbudget'!$B$21:$D$21</c15:sqref>
                        </c15:formulaRef>
                      </c:ext>
                    </c:extLst>
                    <c:strCache>
                      <c:ptCount val="3"/>
                      <c:pt idx="0">
                        <c:v>Köpt el (verksamhetsel via eget abonnemang eller hyresavtal)</c:v>
                      </c:pt>
                      <c:pt idx="1">
                        <c:v>kWh</c:v>
                      </c:pt>
                    </c:strCache>
                  </c:strRef>
                </c:tx>
                <c:spPr>
                  <a:solidFill>
                    <a:schemeClr val="accent2">
                      <a:lumMod val="80000"/>
                      <a:lumOff val="2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Klimatbudget'!$E$21:$AH$21</c15:sqref>
                        </c15:fullRef>
                        <c15:formulaRef>
                          <c15:sqref>('03. Klimatbudget'!$G$21,'03. Klimatbudget'!$L$21,'03. Klimatbudget'!$Q$21,'03. Klimatbudget'!$V$21,'03. Klimatbudget'!$AA$21,'03. Klimatbudget'!$AF$21:$AH$21)</c15:sqref>
                        </c15:formulaRef>
                      </c:ext>
                    </c:extLst>
                    <c:numCache>
                      <c:formatCode>0%</c:formatCode>
                      <c:ptCount val="8"/>
                      <c:pt idx="1" formatCode="#,##0">
                        <c:v>912673</c:v>
                      </c:pt>
                      <c:pt idx="2" formatCode="#,##0">
                        <c:v>783743.35943769594</c:v>
                      </c:pt>
                      <c:pt idx="3" formatCode="#,##0">
                        <c:v>673027.09016557469</c:v>
                      </c:pt>
                      <c:pt idx="4" formatCode="#,##0">
                        <c:v>577951.26254304079</c:v>
                      </c:pt>
                      <c:pt idx="5" formatCode="#,##0">
                        <c:v>496306.41434198304</c:v>
                      </c:pt>
                      <c:pt idx="6" formatCode="#,##0">
                        <c:v>481417.22191172355</c:v>
                      </c:pt>
                      <c:pt idx="7" formatCode="#,##0">
                        <c:v>466974.70525437186</c:v>
                      </c:pt>
                    </c:numCache>
                  </c:numRef>
                </c:val>
                <c:extLst xmlns:c15="http://schemas.microsoft.com/office/drawing/2012/chart">
                  <c:ext xmlns:c16="http://schemas.microsoft.com/office/drawing/2014/chart" uri="{C3380CC4-5D6E-409C-BE32-E72D297353CC}">
                    <c16:uniqueId val="{00000001-0240-49E2-B0A4-FF807EF4BAE5}"/>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'03. Klimatbudget'!$B$22:$D$22</c15:sqref>
                        </c15:formulaRef>
                      </c:ext>
                    </c:extLst>
                    <c:strCache>
                      <c:ptCount val="3"/>
                      <c:pt idx="0">
                        <c:v>Genomsnittlig emissionsfaktor el</c:v>
                      </c:pt>
                      <c:pt idx="1">
                        <c:v>kgCO2e/kWh</c:v>
                      </c:pt>
                    </c:strCache>
                  </c:strRef>
                </c:tx>
                <c:spPr>
                  <a:solidFill>
                    <a:schemeClr val="accent3">
                      <a:lumMod val="80000"/>
                      <a:lumOff val="2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Klimatbudget'!$E$22:$AH$22</c15:sqref>
                        </c15:fullRef>
                        <c15:formulaRef>
                          <c15:sqref>('03. Klimatbudget'!$G$22,'03. Klimatbudget'!$L$22,'03. Klimatbudget'!$Q$22,'03. Klimatbudget'!$V$22,'03. Klimatbudget'!$AA$22,'03. Klimatbudget'!$AF$22:$AH$22)</c15:sqref>
                        </c15:formulaRef>
                      </c:ext>
                    </c:extLst>
                    <c:numCache>
                      <c:formatCode>0%</c:formatCode>
                      <c:ptCount val="8"/>
                      <c:pt idx="1" formatCode="#\ ##0.000">
                        <c:v>3.3534000000000001E-2</c:v>
                      </c:pt>
                      <c:pt idx="2" formatCode="#\ ##0.000">
                        <c:v>1.9801491660000003E-2</c:v>
                      </c:pt>
                      <c:pt idx="3" formatCode="#\ ##0.000">
                        <c:v>1.1692582810313405E-2</c:v>
                      </c:pt>
                      <c:pt idx="4" formatCode="#\ ##0.000">
                        <c:v>6.9043532236619624E-3</c:v>
                      </c:pt>
                      <c:pt idx="5" formatCode="#\ ##0.000">
                        <c:v>4.0769515350401533E-3</c:v>
                      </c:pt>
                      <c:pt idx="6" formatCode="#\ ##0.000">
                        <c:v>3.6692563815361383E-3</c:v>
                      </c:pt>
                      <c:pt idx="7" formatCode="#\ ##0.000">
                        <c:v>3.3023307433825244E-3</c:v>
                      </c:pt>
                    </c:numCache>
                  </c:numRef>
                </c:val>
                <c:extLst xmlns:c15="http://schemas.microsoft.com/office/drawing/2012/chart">
                  <c:ext xmlns:c16="http://schemas.microsoft.com/office/drawing/2014/chart" uri="{C3380CC4-5D6E-409C-BE32-E72D297353CC}">
                    <c16:uniqueId val="{00000017-0240-49E2-B0A4-FF807EF4BAE5}"/>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'03. Klimatbudget'!$B$23:$D$23</c15:sqref>
                        </c15:formulaRef>
                      </c:ext>
                    </c:extLst>
                    <c:strCache>
                      <c:ptCount val="3"/>
                      <c:pt idx="0">
                        <c:v>Köpt fjärrvärme (processvärme)</c:v>
                      </c:pt>
                      <c:pt idx="1">
                        <c:v>tCO2e</c:v>
                      </c:pt>
                    </c:strCache>
                  </c:strRef>
                </c:tx>
                <c:spPr>
                  <a:solidFill>
                    <a:schemeClr val="accent4">
                      <a:lumMod val="80000"/>
                      <a:lumOff val="2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Klimatbudget'!$E$23:$AH$23</c15:sqref>
                        </c15:fullRef>
                        <c15:formulaRef>
                          <c15:sqref>('03. Klimatbudget'!$G$23,'03. Klimatbudget'!$L$23,'03. Klimatbudget'!$Q$23,'03. Klimatbudget'!$V$23,'03. Klimatbudget'!$AA$23,'03. Klimatbudget'!$AF$23:$AH$23)</c15:sqref>
                        </c15:formulaRef>
                      </c:ext>
                    </c:extLst>
                    <c:numCache>
                      <c:formatCode>General</c:formatCode>
                      <c:ptCount val="8"/>
                      <c:pt idx="1" formatCode="#,##0">
                        <c:v>37.483740221805</c:v>
                      </c:pt>
                      <c:pt idx="2" formatCode="#,##0">
                        <c:v>27.641414405820839</c:v>
                      </c:pt>
                      <c:pt idx="3" formatCode="#,##0">
                        <c:v>20.383445884353325</c:v>
                      </c:pt>
                      <c:pt idx="4" formatCode="#,##0">
                        <c:v>15.031244784379268</c:v>
                      </c:pt>
                      <c:pt idx="5" formatCode="#,##0">
                        <c:v>11.084402561264824</c:v>
                      </c:pt>
                      <c:pt idx="6" formatCode="#,##0">
                        <c:v>10.429314369894072</c:v>
                      </c:pt>
                      <c:pt idx="7" formatCode="#,##0">
                        <c:v>9.8129418906333346</c:v>
                      </c:pt>
                    </c:numCache>
                  </c:numRef>
                </c:val>
                <c:extLst xmlns:c15="http://schemas.microsoft.com/office/drawing/2012/chart">
                  <c:ext xmlns:c16="http://schemas.microsoft.com/office/drawing/2014/chart" uri="{C3380CC4-5D6E-409C-BE32-E72D297353CC}">
                    <c16:uniqueId val="{00000018-0240-49E2-B0A4-FF807EF4BAE5}"/>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'03. Klimatbudget'!$B$24:$D$24</c15:sqref>
                        </c15:formulaRef>
                      </c:ext>
                    </c:extLst>
                    <c:strCache>
                      <c:ptCount val="3"/>
                      <c:pt idx="0">
                        <c:v>Köpt fjärrvärme (processvärme)</c:v>
                      </c:pt>
                      <c:pt idx="1">
                        <c:v>kWh</c:v>
                      </c:pt>
                    </c:strCache>
                  </c:strRef>
                </c:tx>
                <c:spPr>
                  <a:solidFill>
                    <a:schemeClr val="accent5">
                      <a:lumMod val="80000"/>
                      <a:lumOff val="2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Klimatbudget'!$E$24:$AH$24</c15:sqref>
                        </c15:fullRef>
                        <c15:formulaRef>
                          <c15:sqref>('03. Klimatbudget'!$G$24,'03. Klimatbudget'!$L$24,'03. Klimatbudget'!$Q$24,'03. Klimatbudget'!$V$24,'03. Klimatbudget'!$AA$24,'03. Klimatbudget'!$AF$24:$AH$24)</c15:sqref>
                        </c15:formulaRef>
                      </c:ext>
                    </c:extLst>
                    <c:numCache>
                      <c:formatCode>0%</c:formatCode>
                      <c:ptCount val="8"/>
                      <c:pt idx="1" formatCode="#,##0">
                        <c:v>456336.5</c:v>
                      </c:pt>
                      <c:pt idx="2" formatCode="#,##0">
                        <c:v>391871.67971884797</c:v>
                      </c:pt>
                      <c:pt idx="3" formatCode="#,##0">
                        <c:v>336513.54508278734</c:v>
                      </c:pt>
                      <c:pt idx="4" formatCode="#,##0">
                        <c:v>288975.6312715204</c:v>
                      </c:pt>
                      <c:pt idx="5" formatCode="#,##0">
                        <c:v>248153.20717099152</c:v>
                      </c:pt>
                      <c:pt idx="6" formatCode="#,##0">
                        <c:v>240708.61095586178</c:v>
                      </c:pt>
                      <c:pt idx="7" formatCode="#,##0">
                        <c:v>233487.35262718593</c:v>
                      </c:pt>
                    </c:numCache>
                  </c:numRef>
                </c:val>
                <c:extLst xmlns:c15="http://schemas.microsoft.com/office/drawing/2012/chart">
                  <c:ext xmlns:c16="http://schemas.microsoft.com/office/drawing/2014/chart" uri="{C3380CC4-5D6E-409C-BE32-E72D297353CC}">
                    <c16:uniqueId val="{00000019-0240-49E2-B0A4-FF807EF4BAE5}"/>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'03. Klimatbudget'!$B$25:$D$25</c15:sqref>
                        </c15:formulaRef>
                      </c:ext>
                    </c:extLst>
                    <c:strCache>
                      <c:ptCount val="3"/>
                      <c:pt idx="0">
                        <c:v>Genomsnittlig emissionsfaktor fjärrvärme</c:v>
                      </c:pt>
                      <c:pt idx="1">
                        <c:v>kgCO2e/kWh</c:v>
                      </c:pt>
                    </c:strCache>
                  </c:strRef>
                </c:tx>
                <c:spPr>
                  <a:solidFill>
                    <a:schemeClr val="accent6">
                      <a:lumMod val="80000"/>
                      <a:lumOff val="2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Klimatbudget'!$E$25:$AH$25</c15:sqref>
                        </c15:fullRef>
                        <c15:formulaRef>
                          <c15:sqref>('03. Klimatbudget'!$G$25,'03. Klimatbudget'!$L$25,'03. Klimatbudget'!$Q$25,'03. Klimatbudget'!$V$25,'03. Klimatbudget'!$AA$25,'03. Klimatbudget'!$AF$25:$AH$25)</c15:sqref>
                        </c15:formulaRef>
                      </c:ext>
                    </c:extLst>
                    <c:numCache>
                      <c:formatCode>0%</c:formatCode>
                      <c:ptCount val="8"/>
                      <c:pt idx="1" formatCode="#\ ##0.000">
                        <c:v>8.2140569999999996E-2</c:v>
                      </c:pt>
                      <c:pt idx="2" formatCode="#\ ##0.000">
                        <c:v>7.0536902349392624E-2</c:v>
                      </c:pt>
                      <c:pt idx="3" formatCode="#\ ##0.000">
                        <c:v>6.0572438114901719E-2</c:v>
                      </c:pt>
                      <c:pt idx="4" formatCode="#\ ##0.000">
                        <c:v>5.2015613628873671E-2</c:v>
                      </c:pt>
                      <c:pt idx="5" formatCode="#\ ##0.000">
                        <c:v>4.4667577290778464E-2</c:v>
                      </c:pt>
                      <c:pt idx="6" formatCode="#\ ##0.000">
                        <c:v>4.332754997205511E-2</c:v>
                      </c:pt>
                      <c:pt idx="7" formatCode="#\ ##0.000">
                        <c:v>4.2027723472893457E-2</c:v>
                      </c:pt>
                    </c:numCache>
                  </c:numRef>
                </c:val>
                <c:extLst xmlns:c15="http://schemas.microsoft.com/office/drawing/2012/chart">
                  <c:ext xmlns:c16="http://schemas.microsoft.com/office/drawing/2014/chart" uri="{C3380CC4-5D6E-409C-BE32-E72D297353CC}">
                    <c16:uniqueId val="{0000001A-0240-49E2-B0A4-FF807EF4BAE5}"/>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'03. Klimatbudget'!$B$26:$D$26</c15:sqref>
                        </c15:formulaRef>
                      </c:ext>
                    </c:extLst>
                    <c:strCache>
                      <c:ptCount val="3"/>
                      <c:pt idx="0">
                        <c:v>Köpt fjärrkyla (processkyla)</c:v>
                      </c:pt>
                      <c:pt idx="1">
                        <c:v>tCO2e</c:v>
                      </c:pt>
                    </c:strCache>
                  </c:strRef>
                </c:tx>
                <c:spPr>
                  <a:solidFill>
                    <a:schemeClr val="accent1">
                      <a:lumMod val="8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Klimatbudget'!$E$26:$AH$26</c15:sqref>
                        </c15:fullRef>
                        <c15:formulaRef>
                          <c15:sqref>('03. Klimatbudget'!$G$26,'03. Klimatbudget'!$L$26,'03. Klimatbudget'!$Q$26,'03. Klimatbudget'!$V$26,'03. Klimatbudget'!$AA$26,'03. Klimatbudget'!$AF$26:$AH$26)</c15:sqref>
                        </c15:formulaRef>
                      </c:ext>
                    </c:extLst>
                    <c:numCache>
                      <c:formatCode>General</c:formatCode>
                      <c:ptCount val="8"/>
                      <c:pt idx="1" formatCode="#\ ##0.0">
                        <c:v>8.3297200492899987E-2</c:v>
                      </c:pt>
                      <c:pt idx="2" formatCode="#\ ##0.0">
                        <c:v>6.1425365346268565E-2</c:v>
                      </c:pt>
                      <c:pt idx="3" formatCode="#\ ##0.0">
                        <c:v>4.5296546409674059E-2</c:v>
                      </c:pt>
                      <c:pt idx="4" formatCode="#\ ##0.0">
                        <c:v>3.3402766187509481E-2</c:v>
                      </c:pt>
                      <c:pt idx="5" formatCode="#\ ##0.0">
                        <c:v>2.4632005691699602E-2</c:v>
                      </c:pt>
                      <c:pt idx="6" formatCode="#\ ##0.0">
                        <c:v>2.3176254155320156E-2</c:v>
                      </c:pt>
                      <c:pt idx="7" formatCode="#\ ##0.0">
                        <c:v>2.1806537534740732E-2</c:v>
                      </c:pt>
                    </c:numCache>
                  </c:numRef>
                </c:val>
                <c:extLst xmlns:c15="http://schemas.microsoft.com/office/drawing/2012/chart">
                  <c:ext xmlns:c16="http://schemas.microsoft.com/office/drawing/2014/chart" uri="{C3380CC4-5D6E-409C-BE32-E72D297353CC}">
                    <c16:uniqueId val="{0000001B-0240-49E2-B0A4-FF807EF4BAE5}"/>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'03. Klimatbudget'!$B$27:$D$27</c15:sqref>
                        </c15:formulaRef>
                      </c:ext>
                    </c:extLst>
                    <c:strCache>
                      <c:ptCount val="3"/>
                      <c:pt idx="0">
                        <c:v>Köpt fjärrkyla (processkyla)</c:v>
                      </c:pt>
                      <c:pt idx="1">
                        <c:v>kWh</c:v>
                      </c:pt>
                    </c:strCache>
                  </c:strRef>
                </c:tx>
                <c:spPr>
                  <a:solidFill>
                    <a:schemeClr val="accent2">
                      <a:lumMod val="8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Klimatbudget'!$E$27:$AH$27</c15:sqref>
                        </c15:fullRef>
                        <c15:formulaRef>
                          <c15:sqref>('03. Klimatbudget'!$G$27,'03. Klimatbudget'!$L$27,'03. Klimatbudget'!$Q$27,'03. Klimatbudget'!$V$27,'03. Klimatbudget'!$AA$27,'03. Klimatbudget'!$AF$27:$AH$27)</c15:sqref>
                        </c15:formulaRef>
                      </c:ext>
                    </c:extLst>
                    <c:numCache>
                      <c:formatCode>0%</c:formatCode>
                      <c:ptCount val="8"/>
                      <c:pt idx="1" formatCode="#,##0">
                        <c:v>91267.3</c:v>
                      </c:pt>
                      <c:pt idx="2" formatCode="#,##0">
                        <c:v>78374.33594376962</c:v>
                      </c:pt>
                      <c:pt idx="3" formatCode="#,##0">
                        <c:v>67302.709016557477</c:v>
                      </c:pt>
                      <c:pt idx="4" formatCode="#,##0">
                        <c:v>57795.126254304079</c:v>
                      </c:pt>
                      <c:pt idx="5" formatCode="#,##0">
                        <c:v>49630.641434198296</c:v>
                      </c:pt>
                      <c:pt idx="6" formatCode="#,##0">
                        <c:v>48141.722191172346</c:v>
                      </c:pt>
                      <c:pt idx="7" formatCode="#,##0">
                        <c:v>46697.470525437173</c:v>
                      </c:pt>
                    </c:numCache>
                  </c:numRef>
                </c:val>
                <c:extLst xmlns:c15="http://schemas.microsoft.com/office/drawing/2012/chart">
                  <c:ext xmlns:c16="http://schemas.microsoft.com/office/drawing/2014/chart" uri="{C3380CC4-5D6E-409C-BE32-E72D297353CC}">
                    <c16:uniqueId val="{0000001C-0240-49E2-B0A4-FF807EF4BAE5}"/>
                  </c:ext>
                </c:extLst>
              </c15:ser>
            </c15:filteredBarSeries>
            <c15:filteredBarSeries>
              <c15:ser>
                <c:idx val="20"/>
                <c:order val="20"/>
                <c:tx>
                  <c:strRef>
                    <c:extLst xmlns:c15="http://schemas.microsoft.com/office/drawing/2012/chart">
                      <c:ext xmlns:c15="http://schemas.microsoft.com/office/drawing/2012/chart" uri="{02D57815-91ED-43cb-92C2-25804820EDAC}">
                        <c15:formulaRef>
                          <c15:sqref>'03. Klimatbudget'!$B$28:$D$28</c15:sqref>
                        </c15:formulaRef>
                      </c:ext>
                    </c:extLst>
                    <c:strCache>
                      <c:ptCount val="3"/>
                      <c:pt idx="0">
                        <c:v>Emissionfaktor fjärrkyla</c:v>
                      </c:pt>
                      <c:pt idx="1">
                        <c:v>gCO2e/kWh</c:v>
                      </c:pt>
                    </c:strCache>
                  </c:strRef>
                </c:tx>
                <c:spPr>
                  <a:solidFill>
                    <a:schemeClr val="accent3">
                      <a:lumMod val="8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Klimatbudget'!$E$28:$AH$28</c15:sqref>
                        </c15:fullRef>
                        <c15:formulaRef>
                          <c15:sqref>('03. Klimatbudget'!$G$28,'03. Klimatbudget'!$L$28,'03. Klimatbudget'!$Q$28,'03. Klimatbudget'!$V$28,'03. Klimatbudget'!$AA$28,'03. Klimatbudget'!$AF$28:$AH$28)</c15:sqref>
                        </c15:formulaRef>
                      </c:ext>
                    </c:extLst>
                    <c:numCache>
                      <c:formatCode>0%</c:formatCode>
                      <c:ptCount val="8"/>
                      <c:pt idx="1" formatCode="#\ ##0.000">
                        <c:v>9.1267299999999991E-4</c:v>
                      </c:pt>
                      <c:pt idx="2" formatCode="#\ ##0.000">
                        <c:v>7.8374335943769591E-4</c:v>
                      </c:pt>
                      <c:pt idx="3" formatCode="#\ ##0.000">
                        <c:v>6.7302709016557453E-4</c:v>
                      </c:pt>
                      <c:pt idx="4" formatCode="#\ ##0.000">
                        <c:v>5.7795126254304064E-4</c:v>
                      </c:pt>
                      <c:pt idx="5" formatCode="#\ ##0.000">
                        <c:v>4.9630641434198289E-4</c:v>
                      </c:pt>
                      <c:pt idx="6" formatCode="#\ ##0.000">
                        <c:v>4.8141722191172336E-4</c:v>
                      </c:pt>
                      <c:pt idx="7" formatCode="#\ ##0.000">
                        <c:v>4.6697470525437166E-4</c:v>
                      </c:pt>
                    </c:numCache>
                  </c:numRef>
                </c:val>
                <c:extLst xmlns:c15="http://schemas.microsoft.com/office/drawing/2012/chart">
                  <c:ext xmlns:c16="http://schemas.microsoft.com/office/drawing/2014/chart" uri="{C3380CC4-5D6E-409C-BE32-E72D297353CC}">
                    <c16:uniqueId val="{0000001D-0240-49E2-B0A4-FF807EF4BAE5}"/>
                  </c:ext>
                </c:extLst>
              </c15:ser>
            </c15:filteredBarSeries>
            <c15:filteredBarSeries>
              <c15:ser>
                <c:idx val="21"/>
                <c:order val="21"/>
                <c:tx>
                  <c:strRef>
                    <c:extLst xmlns:c15="http://schemas.microsoft.com/office/drawing/2012/chart">
                      <c:ext xmlns:c15="http://schemas.microsoft.com/office/drawing/2012/chart" uri="{02D57815-91ED-43cb-92C2-25804820EDAC}">
                        <c15:formulaRef>
                          <c15:sqref>'03. Klimatbudget'!$B$29:$D$29</c15:sqref>
                        </c15:formulaRef>
                      </c:ext>
                    </c:extLst>
                    <c:strCache>
                      <c:ptCount val="3"/>
                      <c:pt idx="0">
                        <c:v>Emissionfaktor fjärrkyla</c:v>
                      </c:pt>
                      <c:pt idx="1">
                        <c:v>gCO2e/kWh</c:v>
                      </c:pt>
                    </c:strCache>
                  </c:strRef>
                </c:tx>
                <c:spPr>
                  <a:solidFill>
                    <a:schemeClr val="accent4">
                      <a:lumMod val="8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Klimatbudget'!$E$29:$AH$29</c15:sqref>
                        </c15:fullRef>
                        <c15:formulaRef>
                          <c15:sqref>('03. Klimatbudget'!$G$29,'03. Klimatbudget'!$L$29,'03. Klimatbudget'!$Q$29,'03. Klimatbudget'!$V$29,'03. Klimatbudget'!$AA$29,'03. Klimatbudget'!$AF$29:$AH$29)</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1E-0240-49E2-B0A4-FF807EF4BAE5}"/>
                  </c:ext>
                </c:extLst>
              </c15:ser>
            </c15:filteredBarSeries>
            <c15:filteredBarSeries>
              <c15:ser>
                <c:idx val="22"/>
                <c:order val="22"/>
                <c:tx>
                  <c:strRef>
                    <c:extLst xmlns:c15="http://schemas.microsoft.com/office/drawing/2012/chart">
                      <c:ext xmlns:c15="http://schemas.microsoft.com/office/drawing/2012/chart" uri="{02D57815-91ED-43cb-92C2-25804820EDAC}">
                        <c15:formulaRef>
                          <c15:sqref>'03. Klimatbudget'!$B$30:$D$30</c15:sqref>
                        </c15:formulaRef>
                      </c:ext>
                    </c:extLst>
                    <c:strCache>
                      <c:ptCount val="3"/>
                      <c:pt idx="0">
                        <c:v>Totala utsläpp Scope 1 och 2</c:v>
                      </c:pt>
                      <c:pt idx="1">
                        <c:v>Platsbaserat (vald metod för budget i exempel)</c:v>
                      </c:pt>
                    </c:strCache>
                  </c:strRef>
                </c:tx>
                <c:spPr>
                  <a:solidFill>
                    <a:schemeClr val="accent5">
                      <a:lumMod val="8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Klimatbudget'!$E$30:$AH$30</c15:sqref>
                        </c15:fullRef>
                        <c15:formulaRef>
                          <c15:sqref>('03. Klimatbudget'!$G$30,'03. Klimatbudget'!$L$30,'03. Klimatbudget'!$Q$30,'03. Klimatbudget'!$V$30,'03. Klimatbudget'!$AA$30,'03. Klimatbudget'!$AF$30:$AH$30)</c15:sqref>
                        </c15:formulaRef>
                      </c:ext>
                    </c:extLst>
                    <c:numCache>
                      <c:formatCode>#,##0</c:formatCode>
                      <c:ptCount val="8"/>
                    </c:numCache>
                  </c:numRef>
                </c:val>
                <c:extLst xmlns:c15="http://schemas.microsoft.com/office/drawing/2012/chart">
                  <c:ext xmlns:c16="http://schemas.microsoft.com/office/drawing/2014/chart" uri="{C3380CC4-5D6E-409C-BE32-E72D297353CC}">
                    <c16:uniqueId val="{0000001F-0240-49E2-B0A4-FF807EF4BAE5}"/>
                  </c:ext>
                </c:extLst>
              </c15:ser>
            </c15:filteredBarSeries>
            <c15:filteredBarSeries>
              <c15:ser>
                <c:idx val="23"/>
                <c:order val="23"/>
                <c:tx>
                  <c:strRef>
                    <c:extLst xmlns:c15="http://schemas.microsoft.com/office/drawing/2012/chart">
                      <c:ext xmlns:c15="http://schemas.microsoft.com/office/drawing/2012/chart" uri="{02D57815-91ED-43cb-92C2-25804820EDAC}">
                        <c15:formulaRef>
                          <c15:sqref>'03. Klimatbudget'!$B$31:$D$31</c15:sqref>
                        </c15:formulaRef>
                      </c:ext>
                    </c:extLst>
                    <c:strCache>
                      <c:ptCount val="3"/>
                      <c:pt idx="0">
                        <c:v>Totala utsläpp Scope 1 och 2</c:v>
                      </c:pt>
                      <c:pt idx="1">
                        <c:v>tCO2e</c:v>
                      </c:pt>
                    </c:strCache>
                  </c:strRef>
                </c:tx>
                <c:spPr>
                  <a:solidFill>
                    <a:schemeClr val="accent6">
                      <a:lumMod val="8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Klimatbudget'!$E$31:$AH$31</c15:sqref>
                        </c15:fullRef>
                        <c15:formulaRef>
                          <c15:sqref>('03. Klimatbudget'!$G$31,'03. Klimatbudget'!$L$31,'03. Klimatbudget'!$Q$31,'03. Klimatbudget'!$V$31,'03. Klimatbudget'!$AA$31,'03. Klimatbudget'!$AF$31:$AH$31)</c15:sqref>
                        </c15:formulaRef>
                      </c:ext>
                    </c:extLst>
                    <c:numCache>
                      <c:formatCode>General</c:formatCode>
                      <c:ptCount val="8"/>
                      <c:pt idx="1" formatCode="#,##0">
                        <c:v>101.9736796737979</c:v>
                      </c:pt>
                      <c:pt idx="2" formatCode="#,##0">
                        <c:v>63.089201190340134</c:v>
                      </c:pt>
                      <c:pt idx="3" formatCode="#,##0">
                        <c:v>39.977747210990671</c:v>
                      </c:pt>
                      <c:pt idx="4" formatCode="#,##0">
                        <c:v>25.922654069737586</c:v>
                      </c:pt>
                      <c:pt idx="5" formatCode="#,##0">
                        <c:v>17.171404717918669</c:v>
                      </c:pt>
                      <c:pt idx="6" formatCode="#,##0">
                        <c:v>15.851142825088518</c:v>
                      </c:pt>
                      <c:pt idx="7" formatCode="#,##0">
                        <c:v>14.643303276930736</c:v>
                      </c:pt>
                    </c:numCache>
                  </c:numRef>
                </c:val>
                <c:extLst xmlns:c15="http://schemas.microsoft.com/office/drawing/2012/chart">
                  <c:ext xmlns:c16="http://schemas.microsoft.com/office/drawing/2014/chart" uri="{C3380CC4-5D6E-409C-BE32-E72D297353CC}">
                    <c16:uniqueId val="{00000020-0240-49E2-B0A4-FF807EF4BAE5}"/>
                  </c:ext>
                </c:extLst>
              </c15:ser>
            </c15:filteredBarSeries>
            <c15:filteredBarSeries>
              <c15:ser>
                <c:idx val="24"/>
                <c:order val="24"/>
                <c:tx>
                  <c:strRef>
                    <c:extLst xmlns:c15="http://schemas.microsoft.com/office/drawing/2012/chart">
                      <c:ext xmlns:c15="http://schemas.microsoft.com/office/drawing/2012/chart" uri="{02D57815-91ED-43cb-92C2-25804820EDAC}">
                        <c15:formulaRef>
                          <c15:sqref>'03. Klimatbudget'!$B$32:$D$32</c15:sqref>
                        </c15:formulaRef>
                      </c:ext>
                    </c:extLst>
                    <c:strCache>
                      <c:ptCount val="3"/>
                      <c:pt idx="0">
                        <c:v>Totala utsläpp Scope 1 och 2</c:v>
                      </c:pt>
                      <c:pt idx="1">
                        <c:v>tCO2e</c:v>
                      </c:pt>
                    </c:strCache>
                  </c:strRef>
                </c:tx>
                <c:spPr>
                  <a:solidFill>
                    <a:schemeClr val="accent1">
                      <a:lumMod val="60000"/>
                      <a:lumOff val="4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Klimatbudget'!$E$32:$AH$32</c15:sqref>
                        </c15:fullRef>
                        <c15:formulaRef>
                          <c15:sqref>('03. Klimatbudget'!$G$32,'03. Klimatbudget'!$L$32,'03. Klimatbudget'!$Q$32,'03. Klimatbudget'!$V$32,'03. Klimatbudget'!$AA$32,'03. Klimatbudget'!$AF$32:$AH$32)</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21-0240-49E2-B0A4-FF807EF4BAE5}"/>
                  </c:ext>
                </c:extLst>
              </c15:ser>
            </c15:filteredBarSeries>
            <c15:filteredBarSeries>
              <c15:ser>
                <c:idx val="25"/>
                <c:order val="25"/>
                <c:tx>
                  <c:strRef>
                    <c:extLst xmlns:c15="http://schemas.microsoft.com/office/drawing/2012/chart">
                      <c:ext xmlns:c15="http://schemas.microsoft.com/office/drawing/2012/chart" uri="{02D57815-91ED-43cb-92C2-25804820EDAC}">
                        <c15:formulaRef>
                          <c15:sqref>'03. Klimatbudget'!$B$33:$D$33</c15:sqref>
                        </c15:formulaRef>
                      </c:ext>
                    </c:extLst>
                    <c:strCache>
                      <c:ptCount val="3"/>
                      <c:pt idx="0">
                        <c:v>Scope 3</c:v>
                      </c:pt>
                    </c:strCache>
                  </c:strRef>
                </c:tx>
                <c:spPr>
                  <a:solidFill>
                    <a:schemeClr val="accent2">
                      <a:lumMod val="60000"/>
                      <a:lumOff val="4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Klimatbudget'!$E$33:$AH$33</c15:sqref>
                        </c15:fullRef>
                        <c15:formulaRef>
                          <c15:sqref>('03. Klimatbudget'!$G$33,'03. Klimatbudget'!$L$33,'03. Klimatbudget'!$Q$33,'03. Klimatbudget'!$V$33,'03. Klimatbudget'!$AA$33,'03. Klimatbudget'!$AF$33:$AH$33)</c15:sqref>
                        </c15:formulaRef>
                      </c:ext>
                    </c:extLst>
                    <c:numCache>
                      <c:formatCode>#,##0</c:formatCode>
                      <c:ptCount val="8"/>
                    </c:numCache>
                  </c:numRef>
                </c:val>
                <c:extLst xmlns:c15="http://schemas.microsoft.com/office/drawing/2012/chart">
                  <c:ext xmlns:c16="http://schemas.microsoft.com/office/drawing/2014/chart" uri="{C3380CC4-5D6E-409C-BE32-E72D297353CC}">
                    <c16:uniqueId val="{00000022-0240-49E2-B0A4-FF807EF4BAE5}"/>
                  </c:ext>
                </c:extLst>
              </c15:ser>
            </c15:filteredBarSeries>
            <c15:filteredBarSeries>
              <c15:ser>
                <c:idx val="27"/>
                <c:order val="27"/>
                <c:tx>
                  <c:strRef>
                    <c:extLst xmlns:c15="http://schemas.microsoft.com/office/drawing/2012/chart">
                      <c:ext xmlns:c15="http://schemas.microsoft.com/office/drawing/2012/chart" uri="{02D57815-91ED-43cb-92C2-25804820EDAC}">
                        <c15:formulaRef>
                          <c15:sqref>'03. Klimatbudget'!$B$35:$D$35</c15:sqref>
                        </c15:formulaRef>
                      </c:ext>
                    </c:extLst>
                    <c:strCache>
                      <c:ptCount val="3"/>
                      <c:pt idx="0">
                        <c:v>Spend</c:v>
                      </c:pt>
                      <c:pt idx="1">
                        <c:v>SEK</c:v>
                      </c:pt>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Klimatbudget'!$E$35:$AH$35</c15:sqref>
                        </c15:fullRef>
                        <c15:formulaRef>
                          <c15:sqref>('03. Klimatbudget'!$G$35,'03. Klimatbudget'!$L$35,'03. Klimatbudget'!$Q$35,'03. Klimatbudget'!$V$35,'03. Klimatbudget'!$AA$35,'03. Klimatbudget'!$AF$35:$AH$35)</c15:sqref>
                        </c15:formulaRef>
                      </c:ext>
                    </c:extLst>
                    <c:numCache>
                      <c:formatCode>0%</c:formatCode>
                      <c:ptCount val="8"/>
                      <c:pt idx="1" formatCode="#,##0">
                        <c:v>10000000</c:v>
                      </c:pt>
                      <c:pt idx="2" formatCode="#,##0">
                        <c:v>10000000</c:v>
                      </c:pt>
                      <c:pt idx="3" formatCode="#,##0">
                        <c:v>10000000</c:v>
                      </c:pt>
                      <c:pt idx="4" formatCode="#,##0">
                        <c:v>10000000</c:v>
                      </c:pt>
                      <c:pt idx="5" formatCode="#,##0">
                        <c:v>10000000</c:v>
                      </c:pt>
                      <c:pt idx="6" formatCode="#,##0">
                        <c:v>10000000</c:v>
                      </c:pt>
                      <c:pt idx="7" formatCode="#,##0">
                        <c:v>10000000</c:v>
                      </c:pt>
                    </c:numCache>
                  </c:numRef>
                </c:val>
                <c:extLst xmlns:c15="http://schemas.microsoft.com/office/drawing/2012/chart">
                  <c:ext xmlns:c16="http://schemas.microsoft.com/office/drawing/2014/chart" uri="{C3380CC4-5D6E-409C-BE32-E72D297353CC}">
                    <c16:uniqueId val="{00000024-0240-49E2-B0A4-FF807EF4BAE5}"/>
                  </c:ext>
                </c:extLst>
              </c15:ser>
            </c15:filteredBarSeries>
            <c15:filteredBarSeries>
              <c15:ser>
                <c:idx val="28"/>
                <c:order val="28"/>
                <c:tx>
                  <c:strRef>
                    <c:extLst xmlns:c15="http://schemas.microsoft.com/office/drawing/2012/chart">
                      <c:ext xmlns:c15="http://schemas.microsoft.com/office/drawing/2012/chart" uri="{02D57815-91ED-43cb-92C2-25804820EDAC}">
                        <c15:formulaRef>
                          <c15:sqref>'03. Klimatbudget'!$B$36:$D$36</c15:sqref>
                        </c15:formulaRef>
                      </c:ext>
                    </c:extLst>
                    <c:strCache>
                      <c:ptCount val="3"/>
                      <c:pt idx="0">
                        <c:v>Genomsnittlig emissionsfaktor</c:v>
                      </c:pt>
                      <c:pt idx="1">
                        <c:v>kgCO2e/SEK</c:v>
                      </c:pt>
                    </c:strCache>
                  </c:strRef>
                </c:tx>
                <c:spPr>
                  <a:solidFill>
                    <a:schemeClr val="accent5">
                      <a:lumMod val="60000"/>
                      <a:lumOff val="4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Klimatbudget'!$E$36:$AH$36</c15:sqref>
                        </c15:fullRef>
                        <c15:formulaRef>
                          <c15:sqref>('03. Klimatbudget'!$G$36,'03. Klimatbudget'!$L$36,'03. Klimatbudget'!$Q$36,'03. Klimatbudget'!$V$36,'03. Klimatbudget'!$AA$36,'03. Klimatbudget'!$AF$36:$AH$36)</c15:sqref>
                        </c15:formulaRef>
                      </c:ext>
                    </c:extLst>
                    <c:numCache>
                      <c:formatCode>0%</c:formatCode>
                      <c:ptCount val="8"/>
                      <c:pt idx="1" formatCode="#\ ##0.0000">
                        <c:v>1.0935000000000001E-3</c:v>
                      </c:pt>
                      <c:pt idx="2" formatCode="#\ ##0.0000">
                        <c:v>6.4570081500000002E-4</c:v>
                      </c:pt>
                      <c:pt idx="3" formatCode="#\ ##0.0000">
                        <c:v>3.812798742493501E-4</c:v>
                      </c:pt>
                      <c:pt idx="4" formatCode="#\ ##0.0000">
                        <c:v>2.2514195294549873E-4</c:v>
                      </c:pt>
                      <c:pt idx="5" formatCode="#\ ##0.0000">
                        <c:v>1.3294407179478756E-4</c:v>
                      </c:pt>
                      <c:pt idx="6" formatCode="#\ ##0.0000">
                        <c:v>1.196496646153088E-4</c:v>
                      </c:pt>
                      <c:pt idx="7" formatCode="#\ ##0.0000">
                        <c:v>1.0768469815377792E-4</c:v>
                      </c:pt>
                    </c:numCache>
                  </c:numRef>
                </c:val>
                <c:extLst xmlns:c15="http://schemas.microsoft.com/office/drawing/2012/chart">
                  <c:ext xmlns:c16="http://schemas.microsoft.com/office/drawing/2014/chart" uri="{C3380CC4-5D6E-409C-BE32-E72D297353CC}">
                    <c16:uniqueId val="{00000002-0240-49E2-B0A4-FF807EF4BAE5}"/>
                  </c:ext>
                </c:extLst>
              </c15:ser>
            </c15:filteredBarSeries>
            <c15:filteredBarSeries>
              <c15:ser>
                <c:idx val="30"/>
                <c:order val="30"/>
                <c:tx>
                  <c:strRef>
                    <c:extLst xmlns:c15="http://schemas.microsoft.com/office/drawing/2012/chart">
                      <c:ext xmlns:c15="http://schemas.microsoft.com/office/drawing/2012/chart" uri="{02D57815-91ED-43cb-92C2-25804820EDAC}">
                        <c15:formulaRef>
                          <c15:sqref>'03. Klimatbudget'!$B$38:$D$38</c15:sqref>
                        </c15:formulaRef>
                      </c:ext>
                    </c:extLst>
                    <c:strCache>
                      <c:ptCount val="3"/>
                      <c:pt idx="0">
                        <c:v>Spend</c:v>
                      </c:pt>
                      <c:pt idx="1">
                        <c:v>SEK</c:v>
                      </c:pt>
                    </c:strCache>
                  </c:strRef>
                </c:tx>
                <c:spPr>
                  <a:solidFill>
                    <a:schemeClr val="accent1">
                      <a:lumMod val="5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Klimatbudget'!$E$38:$AH$38</c15:sqref>
                        </c15:fullRef>
                        <c15:formulaRef>
                          <c15:sqref>('03. Klimatbudget'!$G$38,'03. Klimatbudget'!$L$38,'03. Klimatbudget'!$Q$38,'03. Klimatbudget'!$V$38,'03. Klimatbudget'!$AA$38,'03. Klimatbudget'!$AF$38:$AH$38)</c15:sqref>
                        </c15:formulaRef>
                      </c:ext>
                    </c:extLst>
                    <c:numCache>
                      <c:formatCode>0%</c:formatCode>
                      <c:ptCount val="8"/>
                      <c:pt idx="1" formatCode="#,##0">
                        <c:v>1000000</c:v>
                      </c:pt>
                      <c:pt idx="2" formatCode="#,##0">
                        <c:v>1000000</c:v>
                      </c:pt>
                      <c:pt idx="3" formatCode="#,##0">
                        <c:v>1000000</c:v>
                      </c:pt>
                      <c:pt idx="4" formatCode="#,##0">
                        <c:v>1000000</c:v>
                      </c:pt>
                      <c:pt idx="5" formatCode="#,##0">
                        <c:v>1000000</c:v>
                      </c:pt>
                      <c:pt idx="6" formatCode="#,##0">
                        <c:v>1000000</c:v>
                      </c:pt>
                      <c:pt idx="7" formatCode="#,##0">
                        <c:v>1000000</c:v>
                      </c:pt>
                    </c:numCache>
                  </c:numRef>
                </c:val>
                <c:extLst xmlns:c15="http://schemas.microsoft.com/office/drawing/2012/chart">
                  <c:ext xmlns:c16="http://schemas.microsoft.com/office/drawing/2014/chart" uri="{C3380CC4-5D6E-409C-BE32-E72D297353CC}">
                    <c16:uniqueId val="{00000026-0240-49E2-B0A4-FF807EF4BAE5}"/>
                  </c:ext>
                </c:extLst>
              </c15:ser>
            </c15:filteredBarSeries>
            <c15:filteredBarSeries>
              <c15:ser>
                <c:idx val="31"/>
                <c:order val="31"/>
                <c:tx>
                  <c:strRef>
                    <c:extLst xmlns:c15="http://schemas.microsoft.com/office/drawing/2012/chart">
                      <c:ext xmlns:c15="http://schemas.microsoft.com/office/drawing/2012/chart" uri="{02D57815-91ED-43cb-92C2-25804820EDAC}">
                        <c15:formulaRef>
                          <c15:sqref>'03. Klimatbudget'!$B$39:$D$39</c15:sqref>
                        </c15:formulaRef>
                      </c:ext>
                    </c:extLst>
                    <c:strCache>
                      <c:ptCount val="3"/>
                      <c:pt idx="0">
                        <c:v>Genomsnittlig emissionsfaktor</c:v>
                      </c:pt>
                      <c:pt idx="1">
                        <c:v>kgCO2e/SEK</c:v>
                      </c:pt>
                    </c:strCache>
                  </c:strRef>
                </c:tx>
                <c:spPr>
                  <a:solidFill>
                    <a:schemeClr val="accent2">
                      <a:lumMod val="5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Klimatbudget'!$E$39:$AH$39</c15:sqref>
                        </c15:fullRef>
                        <c15:formulaRef>
                          <c15:sqref>('03. Klimatbudget'!$G$39,'03. Klimatbudget'!$L$39,'03. Klimatbudget'!$Q$39,'03. Klimatbudget'!$V$39,'03. Klimatbudget'!$AA$39,'03. Klimatbudget'!$AF$39:$AH$39)</c15:sqref>
                        </c15:formulaRef>
                      </c:ext>
                    </c:extLst>
                    <c:numCache>
                      <c:formatCode>0%</c:formatCode>
                      <c:ptCount val="8"/>
                      <c:pt idx="1" formatCode="#\ ##0.000">
                        <c:v>1.0935000000000001E-3</c:v>
                      </c:pt>
                      <c:pt idx="2" formatCode="#\ ##0.000">
                        <c:v>6.4570081500000002E-4</c:v>
                      </c:pt>
                      <c:pt idx="3" formatCode="#\ ##0.000">
                        <c:v>3.812798742493501E-4</c:v>
                      </c:pt>
                      <c:pt idx="4" formatCode="#\ ##0.000">
                        <c:v>2.2514195294549873E-4</c:v>
                      </c:pt>
                      <c:pt idx="5" formatCode="#\ ##0.000">
                        <c:v>1.3294407179478756E-4</c:v>
                      </c:pt>
                      <c:pt idx="6" formatCode="#\ ##0.000">
                        <c:v>1.196496646153088E-4</c:v>
                      </c:pt>
                      <c:pt idx="7" formatCode="#\ ##0.000">
                        <c:v>1.0768469815377792E-4</c:v>
                      </c:pt>
                    </c:numCache>
                  </c:numRef>
                </c:val>
                <c:extLst xmlns:c15="http://schemas.microsoft.com/office/drawing/2012/chart">
                  <c:ext xmlns:c16="http://schemas.microsoft.com/office/drawing/2014/chart" uri="{C3380CC4-5D6E-409C-BE32-E72D297353CC}">
                    <c16:uniqueId val="{00000003-0240-49E2-B0A4-FF807EF4BAE5}"/>
                  </c:ext>
                </c:extLst>
              </c15:ser>
            </c15:filteredBarSeries>
            <c15:filteredBarSeries>
              <c15:ser>
                <c:idx val="33"/>
                <c:order val="33"/>
                <c:tx>
                  <c:strRef>
                    <c:extLst xmlns:c15="http://schemas.microsoft.com/office/drawing/2012/chart">
                      <c:ext xmlns:c15="http://schemas.microsoft.com/office/drawing/2012/chart" uri="{02D57815-91ED-43cb-92C2-25804820EDAC}">
                        <c15:formulaRef>
                          <c15:sqref>'03. Klimatbudget'!$B$41:$D$41</c15:sqref>
                        </c15:formulaRef>
                      </c:ext>
                    </c:extLst>
                    <c:strCache>
                      <c:ptCount val="3"/>
                      <c:pt idx="0">
                        <c:v>Köpt el i scope 2</c:v>
                      </c:pt>
                      <c:pt idx="1">
                        <c:v>kWh</c:v>
                      </c:pt>
                    </c:strCache>
                  </c:strRef>
                </c:tx>
                <c:spPr>
                  <a:solidFill>
                    <a:schemeClr val="accent4">
                      <a:lumMod val="5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Klimatbudget'!$E$41:$AH$41</c15:sqref>
                        </c15:fullRef>
                        <c15:formulaRef>
                          <c15:sqref>('03. Klimatbudget'!$G$41,'03. Klimatbudget'!$L$41,'03. Klimatbudget'!$Q$41,'03. Klimatbudget'!$V$41,'03. Klimatbudget'!$AA$41,'03. Klimatbudget'!$AF$41:$AH$41)</c15:sqref>
                        </c15:formulaRef>
                      </c:ext>
                    </c:extLst>
                    <c:numCache>
                      <c:formatCode>0%</c:formatCode>
                      <c:ptCount val="8"/>
                      <c:pt idx="1" formatCode="#,##0">
                        <c:v>912673</c:v>
                      </c:pt>
                      <c:pt idx="2" formatCode="#,##0">
                        <c:v>783743.35943769594</c:v>
                      </c:pt>
                      <c:pt idx="3" formatCode="#,##0">
                        <c:v>673027.09016557469</c:v>
                      </c:pt>
                      <c:pt idx="4" formatCode="#,##0">
                        <c:v>577951.26254304079</c:v>
                      </c:pt>
                      <c:pt idx="5" formatCode="#,##0">
                        <c:v>496306.41434198304</c:v>
                      </c:pt>
                      <c:pt idx="6" formatCode="#,##0">
                        <c:v>481417.22191172355</c:v>
                      </c:pt>
                      <c:pt idx="7" formatCode="#,##0">
                        <c:v>466974.70525437186</c:v>
                      </c:pt>
                    </c:numCache>
                  </c:numRef>
                </c:val>
                <c:extLst xmlns:c15="http://schemas.microsoft.com/office/drawing/2012/chart">
                  <c:ext xmlns:c16="http://schemas.microsoft.com/office/drawing/2014/chart" uri="{C3380CC4-5D6E-409C-BE32-E72D297353CC}">
                    <c16:uniqueId val="{00000028-0240-49E2-B0A4-FF807EF4BAE5}"/>
                  </c:ext>
                </c:extLst>
              </c15:ser>
            </c15:filteredBarSeries>
            <c15:filteredBarSeries>
              <c15:ser>
                <c:idx val="34"/>
                <c:order val="34"/>
                <c:tx>
                  <c:strRef>
                    <c:extLst xmlns:c15="http://schemas.microsoft.com/office/drawing/2012/chart">
                      <c:ext xmlns:c15="http://schemas.microsoft.com/office/drawing/2012/chart" uri="{02D57815-91ED-43cb-92C2-25804820EDAC}">
                        <c15:formulaRef>
                          <c15:sqref>'03. Klimatbudget'!$B$42:$D$42</c15:sqref>
                        </c15:formulaRef>
                      </c:ext>
                    </c:extLst>
                    <c:strCache>
                      <c:ptCount val="3"/>
                      <c:pt idx="0">
                        <c:v>Emissionfaktor el (indirekta utsläpp)</c:v>
                      </c:pt>
                      <c:pt idx="1">
                        <c:v>kgCO2e/KWh</c:v>
                      </c:pt>
                    </c:strCache>
                  </c:strRef>
                </c:tx>
                <c:spPr>
                  <a:solidFill>
                    <a:schemeClr val="accent5">
                      <a:lumMod val="5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Klimatbudget'!$E$42:$AH$42</c15:sqref>
                        </c15:fullRef>
                        <c15:formulaRef>
                          <c15:sqref>('03. Klimatbudget'!$G$42,'03. Klimatbudget'!$L$42,'03. Klimatbudget'!$Q$42,'03. Klimatbudget'!$V$42,'03. Klimatbudget'!$AA$42,'03. Klimatbudget'!$AF$42:$AH$42)</c15:sqref>
                        </c15:formulaRef>
                      </c:ext>
                    </c:extLst>
                    <c:numCache>
                      <c:formatCode>0%</c:formatCode>
                      <c:ptCount val="8"/>
                      <c:pt idx="1" formatCode="#\ ##0.000">
                        <c:v>1.2613886999999999E-2</c:v>
                      </c:pt>
                      <c:pt idx="2" formatCode="#\ ##0.000">
                        <c:v>1.199568102756296E-2</c:v>
                      </c:pt>
                      <c:pt idx="3" formatCode="#\ ##0.000">
                        <c:v>1.1407773298986582E-2</c:v>
                      </c:pt>
                      <c:pt idx="4" formatCode="#\ ##0.000">
                        <c:v>1.0848678898851138E-2</c:v>
                      </c:pt>
                      <c:pt idx="5" formatCode="#\ ##0.000">
                        <c:v>1.031698568736752E-2</c:v>
                      </c:pt>
                      <c:pt idx="6" formatCode="#\ ##0.000">
                        <c:v>1.0213815830493845E-2</c:v>
                      </c:pt>
                      <c:pt idx="7" formatCode="#\ ##0.000">
                        <c:v>1.0111677672188906E-2</c:v>
                      </c:pt>
                    </c:numCache>
                  </c:numRef>
                </c:val>
                <c:extLst xmlns:c15="http://schemas.microsoft.com/office/drawing/2012/chart">
                  <c:ext xmlns:c16="http://schemas.microsoft.com/office/drawing/2014/chart" uri="{C3380CC4-5D6E-409C-BE32-E72D297353CC}">
                    <c16:uniqueId val="{00000004-0240-49E2-B0A4-FF807EF4BAE5}"/>
                  </c:ext>
                </c:extLst>
              </c15:ser>
            </c15:filteredBarSeries>
            <c15:filteredBarSeries>
              <c15:ser>
                <c:idx val="35"/>
                <c:order val="35"/>
                <c:tx>
                  <c:strRef>
                    <c:extLst xmlns:c15="http://schemas.microsoft.com/office/drawing/2012/chart">
                      <c:ext xmlns:c15="http://schemas.microsoft.com/office/drawing/2012/chart" uri="{02D57815-91ED-43cb-92C2-25804820EDAC}">
                        <c15:formulaRef>
                          <c15:sqref>'03. Klimatbudget'!$B$43:$D$43</c15:sqref>
                        </c15:formulaRef>
                      </c:ext>
                    </c:extLst>
                    <c:strCache>
                      <c:ptCount val="3"/>
                      <c:pt idx="0">
                        <c:v>Köpt fjärrvärme i Scope 2</c:v>
                      </c:pt>
                      <c:pt idx="1">
                        <c:v>kWh</c:v>
                      </c:pt>
                    </c:strCache>
                  </c:strRef>
                </c:tx>
                <c:spPr>
                  <a:solidFill>
                    <a:schemeClr val="accent6">
                      <a:lumMod val="5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Klimatbudget'!$E$43:$AH$43</c15:sqref>
                        </c15:fullRef>
                        <c15:formulaRef>
                          <c15:sqref>('03. Klimatbudget'!$G$43,'03. Klimatbudget'!$L$43,'03. Klimatbudget'!$Q$43,'03. Klimatbudget'!$V$43,'03. Klimatbudget'!$AA$43,'03. Klimatbudget'!$AF$43:$AH$43)</c15:sqref>
                        </c15:formulaRef>
                      </c:ext>
                    </c:extLst>
                    <c:numCache>
                      <c:formatCode>0%</c:formatCode>
                      <c:ptCount val="8"/>
                      <c:pt idx="1" formatCode="#,##0">
                        <c:v>456336.5</c:v>
                      </c:pt>
                      <c:pt idx="2" formatCode="#,##0">
                        <c:v>391871.67971884797</c:v>
                      </c:pt>
                      <c:pt idx="3" formatCode="#,##0">
                        <c:v>336513.54508278734</c:v>
                      </c:pt>
                      <c:pt idx="4" formatCode="#,##0">
                        <c:v>288975.6312715204</c:v>
                      </c:pt>
                      <c:pt idx="5" formatCode="#,##0">
                        <c:v>248153.20717099152</c:v>
                      </c:pt>
                      <c:pt idx="6" formatCode="#,##0">
                        <c:v>240708.61095586178</c:v>
                      </c:pt>
                      <c:pt idx="7" formatCode="#,##0">
                        <c:v>233487.35262718593</c:v>
                      </c:pt>
                    </c:numCache>
                  </c:numRef>
                </c:val>
                <c:extLst xmlns:c15="http://schemas.microsoft.com/office/drawing/2012/chart">
                  <c:ext xmlns:c16="http://schemas.microsoft.com/office/drawing/2014/chart" uri="{C3380CC4-5D6E-409C-BE32-E72D297353CC}">
                    <c16:uniqueId val="{00000029-0240-49E2-B0A4-FF807EF4BAE5}"/>
                  </c:ext>
                </c:extLst>
              </c15:ser>
            </c15:filteredBarSeries>
            <c15:filteredBarSeries>
              <c15:ser>
                <c:idx val="36"/>
                <c:order val="36"/>
                <c:tx>
                  <c:strRef>
                    <c:extLst xmlns:c15="http://schemas.microsoft.com/office/drawing/2012/chart">
                      <c:ext xmlns:c15="http://schemas.microsoft.com/office/drawing/2012/chart" uri="{02D57815-91ED-43cb-92C2-25804820EDAC}">
                        <c15:formulaRef>
                          <c15:sqref>'03. Klimatbudget'!$B$44:$D$44</c15:sqref>
                        </c15:formulaRef>
                      </c:ext>
                    </c:extLst>
                    <c:strCache>
                      <c:ptCount val="3"/>
                      <c:pt idx="0">
                        <c:v>Emissionsfaktor fjärrvärme (indirekta utsläpp)</c:v>
                      </c:pt>
                      <c:pt idx="1">
                        <c:v>kgCO2e/KWh</c:v>
                      </c:pt>
                    </c:strCache>
                  </c:strRef>
                </c:tx>
                <c:spPr>
                  <a:solidFill>
                    <a:schemeClr val="accent1">
                      <a:lumMod val="70000"/>
                      <a:lumOff val="3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Klimatbudget'!$E$44:$AH$44</c15:sqref>
                        </c15:fullRef>
                        <c15:formulaRef>
                          <c15:sqref>('03. Klimatbudget'!$G$44,'03. Klimatbudget'!$L$44,'03. Klimatbudget'!$Q$44,'03. Klimatbudget'!$V$44,'03. Klimatbudget'!$AA$44,'03. Klimatbudget'!$AF$44:$AH$44)</c15:sqref>
                        </c15:formulaRef>
                      </c:ext>
                    </c:extLst>
                    <c:numCache>
                      <c:formatCode>0%</c:formatCode>
                      <c:ptCount val="8"/>
                      <c:pt idx="1" formatCode="#\ ##0.000">
                        <c:v>2.9160000000000002E-3</c:v>
                      </c:pt>
                      <c:pt idx="2" formatCode="#\ ##0.000">
                        <c:v>1.72186884E-3</c:v>
                      </c:pt>
                      <c:pt idx="3" formatCode="#\ ##0.000">
                        <c:v>1.0167463313316002E-3</c:v>
                      </c:pt>
                      <c:pt idx="4" formatCode="#\ ##0.000">
                        <c:v>6.003785411879968E-4</c:v>
                      </c:pt>
                      <c:pt idx="5" formatCode="#\ ##0.000">
                        <c:v>3.5451752478610026E-4</c:v>
                      </c:pt>
                      <c:pt idx="6" formatCode="#\ ##0.000">
                        <c:v>3.1906577230749025E-4</c:v>
                      </c:pt>
                      <c:pt idx="7" formatCode="#\ ##0.000">
                        <c:v>2.8715919507674121E-4</c:v>
                      </c:pt>
                    </c:numCache>
                  </c:numRef>
                </c:val>
                <c:extLst xmlns:c15="http://schemas.microsoft.com/office/drawing/2012/chart">
                  <c:ext xmlns:c16="http://schemas.microsoft.com/office/drawing/2014/chart" uri="{C3380CC4-5D6E-409C-BE32-E72D297353CC}">
                    <c16:uniqueId val="{0000002A-0240-49E2-B0A4-FF807EF4BAE5}"/>
                  </c:ext>
                </c:extLst>
              </c15:ser>
            </c15:filteredBarSeries>
            <c15:filteredBarSeries>
              <c15:ser>
                <c:idx val="37"/>
                <c:order val="37"/>
                <c:tx>
                  <c:strRef>
                    <c:extLst xmlns:c15="http://schemas.microsoft.com/office/drawing/2012/chart">
                      <c:ext xmlns:c15="http://schemas.microsoft.com/office/drawing/2012/chart" uri="{02D57815-91ED-43cb-92C2-25804820EDAC}">
                        <c15:formulaRef>
                          <c15:sqref>'03. Klimatbudget'!$B$45:$D$45</c15:sqref>
                        </c15:formulaRef>
                      </c:ext>
                    </c:extLst>
                    <c:strCache>
                      <c:ptCount val="3"/>
                      <c:pt idx="0">
                        <c:v>Köpt fjärrkyla i Scope 2</c:v>
                      </c:pt>
                      <c:pt idx="1">
                        <c:v>kWh</c:v>
                      </c:pt>
                    </c:strCache>
                  </c:strRef>
                </c:tx>
                <c:spPr>
                  <a:solidFill>
                    <a:schemeClr val="accent2">
                      <a:lumMod val="70000"/>
                      <a:lumOff val="3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Klimatbudget'!$E$45:$AH$45</c15:sqref>
                        </c15:fullRef>
                        <c15:formulaRef>
                          <c15:sqref>('03. Klimatbudget'!$G$45,'03. Klimatbudget'!$L$45,'03. Klimatbudget'!$Q$45,'03. Klimatbudget'!$V$45,'03. Klimatbudget'!$AA$45,'03. Klimatbudget'!$AF$45:$AH$45)</c15:sqref>
                        </c15:formulaRef>
                      </c:ext>
                    </c:extLst>
                    <c:numCache>
                      <c:formatCode>0%</c:formatCode>
                      <c:ptCount val="8"/>
                      <c:pt idx="1" formatCode="#,##0">
                        <c:v>91267.3</c:v>
                      </c:pt>
                      <c:pt idx="2" formatCode="#,##0">
                        <c:v>78374.33594376962</c:v>
                      </c:pt>
                      <c:pt idx="3" formatCode="#,##0">
                        <c:v>67302.709016557477</c:v>
                      </c:pt>
                      <c:pt idx="4" formatCode="#,##0">
                        <c:v>57795.126254304079</c:v>
                      </c:pt>
                      <c:pt idx="5" formatCode="#,##0">
                        <c:v>49630.641434198296</c:v>
                      </c:pt>
                      <c:pt idx="6" formatCode="#,##0">
                        <c:v>48141.722191172346</c:v>
                      </c:pt>
                      <c:pt idx="7" formatCode="#,##0">
                        <c:v>46697.470525437173</c:v>
                      </c:pt>
                    </c:numCache>
                  </c:numRef>
                </c:val>
                <c:extLst xmlns:c15="http://schemas.microsoft.com/office/drawing/2012/chart">
                  <c:ext xmlns:c16="http://schemas.microsoft.com/office/drawing/2014/chart" uri="{C3380CC4-5D6E-409C-BE32-E72D297353CC}">
                    <c16:uniqueId val="{0000002B-0240-49E2-B0A4-FF807EF4BAE5}"/>
                  </c:ext>
                </c:extLst>
              </c15:ser>
            </c15:filteredBarSeries>
            <c15:filteredBarSeries>
              <c15:ser>
                <c:idx val="38"/>
                <c:order val="38"/>
                <c:tx>
                  <c:strRef>
                    <c:extLst xmlns:c15="http://schemas.microsoft.com/office/drawing/2012/chart">
                      <c:ext xmlns:c15="http://schemas.microsoft.com/office/drawing/2012/chart" uri="{02D57815-91ED-43cb-92C2-25804820EDAC}">
                        <c15:formulaRef>
                          <c15:sqref>'03. Klimatbudget'!$B$46:$D$46</c15:sqref>
                        </c15:formulaRef>
                      </c:ext>
                    </c:extLst>
                    <c:strCache>
                      <c:ptCount val="3"/>
                      <c:pt idx="0">
                        <c:v>Emissionfaktor fjärrkyla (indirekta utsläpp)</c:v>
                      </c:pt>
                      <c:pt idx="1">
                        <c:v>kgCO2e/KWh</c:v>
                      </c:pt>
                    </c:strCache>
                  </c:strRef>
                </c:tx>
                <c:spPr>
                  <a:solidFill>
                    <a:schemeClr val="accent3">
                      <a:lumMod val="70000"/>
                      <a:lumOff val="3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Klimatbudget'!$E$46:$AH$46</c15:sqref>
                        </c15:fullRef>
                        <c15:formulaRef>
                          <c15:sqref>('03. Klimatbudget'!$G$46,'03. Klimatbudget'!$L$46,'03. Klimatbudget'!$Q$46,'03. Klimatbudget'!$V$46,'03. Klimatbudget'!$AA$46,'03. Klimatbudget'!$AF$46:$AH$46)</c15:sqref>
                        </c15:formulaRef>
                      </c:ext>
                    </c:extLst>
                    <c:numCache>
                      <c:formatCode>0%</c:formatCode>
                      <c:ptCount val="8"/>
                      <c:pt idx="1" formatCode="#\ ##0.000">
                        <c:v>7.2900000000000005E-4</c:v>
                      </c:pt>
                      <c:pt idx="2" formatCode="#\ ##0.000">
                        <c:v>4.3046721E-4</c:v>
                      </c:pt>
                      <c:pt idx="3" formatCode="#\ ##0.000">
                        <c:v>2.5418658283290005E-4</c:v>
                      </c:pt>
                      <c:pt idx="4" formatCode="#\ ##0.000">
                        <c:v>1.500946352969992E-4</c:v>
                      </c:pt>
                      <c:pt idx="5" formatCode="#\ ##0.000">
                        <c:v>8.8629381196525064E-5</c:v>
                      </c:pt>
                      <c:pt idx="6" formatCode="#\ ##0.000">
                        <c:v>7.9766443076872563E-5</c:v>
                      </c:pt>
                      <c:pt idx="7" formatCode="#\ ##0.000">
                        <c:v>7.1789798769185303E-5</c:v>
                      </c:pt>
                    </c:numCache>
                  </c:numRef>
                </c:val>
                <c:extLst xmlns:c15="http://schemas.microsoft.com/office/drawing/2012/chart">
                  <c:ext xmlns:c16="http://schemas.microsoft.com/office/drawing/2014/chart" uri="{C3380CC4-5D6E-409C-BE32-E72D297353CC}">
                    <c16:uniqueId val="{0000002C-0240-49E2-B0A4-FF807EF4BAE5}"/>
                  </c:ext>
                </c:extLst>
              </c15:ser>
            </c15:filteredBarSeries>
            <c15:filteredBarSeries>
              <c15:ser>
                <c:idx val="40"/>
                <c:order val="40"/>
                <c:tx>
                  <c:strRef>
                    <c:extLst xmlns:c15="http://schemas.microsoft.com/office/drawing/2012/chart">
                      <c:ext xmlns:c15="http://schemas.microsoft.com/office/drawing/2012/chart" uri="{02D57815-91ED-43cb-92C2-25804820EDAC}">
                        <c15:formulaRef>
                          <c15:sqref>'03. Klimatbudget'!$B$48:$D$48</c15:sqref>
                        </c15:formulaRef>
                      </c:ext>
                    </c:extLst>
                    <c:strCache>
                      <c:ptCount val="3"/>
                      <c:pt idx="0">
                        <c:v>Spend</c:v>
                      </c:pt>
                      <c:pt idx="1">
                        <c:v>SEK</c:v>
                      </c:pt>
                    </c:strCache>
                  </c:strRef>
                </c:tx>
                <c:spPr>
                  <a:solidFill>
                    <a:schemeClr val="accent5">
                      <a:lumMod val="70000"/>
                      <a:lumOff val="3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Klimatbudget'!$E$48:$AH$48</c15:sqref>
                        </c15:fullRef>
                        <c15:formulaRef>
                          <c15:sqref>('03. Klimatbudget'!$G$48,'03. Klimatbudget'!$L$48,'03. Klimatbudget'!$Q$48,'03. Klimatbudget'!$V$48,'03. Klimatbudget'!$AA$48,'03. Klimatbudget'!$AF$48:$AH$48)</c15:sqref>
                        </c15:formulaRef>
                      </c:ext>
                    </c:extLst>
                    <c:numCache>
                      <c:formatCode>0%</c:formatCode>
                      <c:ptCount val="8"/>
                      <c:pt idx="1" formatCode="#,##0">
                        <c:v>300000</c:v>
                      </c:pt>
                      <c:pt idx="2" formatCode="#,##0">
                        <c:v>300000</c:v>
                      </c:pt>
                      <c:pt idx="3" formatCode="#,##0">
                        <c:v>300000</c:v>
                      </c:pt>
                      <c:pt idx="4" formatCode="#,##0">
                        <c:v>300000</c:v>
                      </c:pt>
                      <c:pt idx="5" formatCode="#,##0">
                        <c:v>300000</c:v>
                      </c:pt>
                      <c:pt idx="6" formatCode="#,##0">
                        <c:v>300000</c:v>
                      </c:pt>
                      <c:pt idx="7" formatCode="#,##0">
                        <c:v>300000</c:v>
                      </c:pt>
                    </c:numCache>
                  </c:numRef>
                </c:val>
                <c:extLst xmlns:c15="http://schemas.microsoft.com/office/drawing/2012/chart">
                  <c:ext xmlns:c16="http://schemas.microsoft.com/office/drawing/2014/chart" uri="{C3380CC4-5D6E-409C-BE32-E72D297353CC}">
                    <c16:uniqueId val="{0000002E-0240-49E2-B0A4-FF807EF4BAE5}"/>
                  </c:ext>
                </c:extLst>
              </c15:ser>
            </c15:filteredBarSeries>
            <c15:filteredBarSeries>
              <c15:ser>
                <c:idx val="41"/>
                <c:order val="41"/>
                <c:tx>
                  <c:strRef>
                    <c:extLst xmlns:c15="http://schemas.microsoft.com/office/drawing/2012/chart">
                      <c:ext xmlns:c15="http://schemas.microsoft.com/office/drawing/2012/chart" uri="{02D57815-91ED-43cb-92C2-25804820EDAC}">
                        <c15:formulaRef>
                          <c15:sqref>'03. Klimatbudget'!$B$49:$D$49</c15:sqref>
                        </c15:formulaRef>
                      </c:ext>
                    </c:extLst>
                    <c:strCache>
                      <c:ptCount val="3"/>
                      <c:pt idx="0">
                        <c:v>Genomsnittlig emissionsfaktor</c:v>
                      </c:pt>
                      <c:pt idx="1">
                        <c:v>kgCO2e/SEK</c:v>
                      </c:pt>
                    </c:strCache>
                  </c:strRef>
                </c:tx>
                <c:spPr>
                  <a:solidFill>
                    <a:schemeClr val="accent6">
                      <a:lumMod val="70000"/>
                      <a:lumOff val="3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Klimatbudget'!$E$49:$AH$49</c15:sqref>
                        </c15:fullRef>
                        <c15:formulaRef>
                          <c15:sqref>('03. Klimatbudget'!$G$49,'03. Klimatbudget'!$L$49,'03. Klimatbudget'!$Q$49,'03. Klimatbudget'!$V$49,'03. Klimatbudget'!$AA$49,'03. Klimatbudget'!$AF$49:$AH$49)</c15:sqref>
                        </c15:formulaRef>
                      </c:ext>
                    </c:extLst>
                    <c:numCache>
                      <c:formatCode>0%</c:formatCode>
                      <c:ptCount val="8"/>
                      <c:pt idx="1" formatCode="#\ ##0.000">
                        <c:v>1.8225000000000005E-2</c:v>
                      </c:pt>
                      <c:pt idx="2" formatCode="#\ ##0.000">
                        <c:v>1.0761680250000006E-2</c:v>
                      </c:pt>
                      <c:pt idx="3" formatCode="#\ ##0.000">
                        <c:v>6.3546645708225033E-3</c:v>
                      </c:pt>
                      <c:pt idx="4" formatCode="#\ ##0.000">
                        <c:v>3.7523658824249809E-3</c:v>
                      </c:pt>
                      <c:pt idx="5" formatCode="#\ ##0.000">
                        <c:v>2.2157345299131273E-3</c:v>
                      </c:pt>
                      <c:pt idx="6" formatCode="#\ ##0.000">
                        <c:v>1.9941610769218148E-3</c:v>
                      </c:pt>
                      <c:pt idx="7" formatCode="#\ ##0.000">
                        <c:v>1.7947449692296334E-3</c:v>
                      </c:pt>
                    </c:numCache>
                  </c:numRef>
                </c:val>
                <c:extLst xmlns:c15="http://schemas.microsoft.com/office/drawing/2012/chart">
                  <c:ext xmlns:c16="http://schemas.microsoft.com/office/drawing/2014/chart" uri="{C3380CC4-5D6E-409C-BE32-E72D297353CC}">
                    <c16:uniqueId val="{00000005-0240-49E2-B0A4-FF807EF4BAE5}"/>
                  </c:ext>
                </c:extLst>
              </c15:ser>
            </c15:filteredBarSeries>
            <c15:filteredBarSeries>
              <c15:ser>
                <c:idx val="43"/>
                <c:order val="43"/>
                <c:tx>
                  <c:strRef>
                    <c:extLst xmlns:c15="http://schemas.microsoft.com/office/drawing/2012/chart">
                      <c:ext xmlns:c15="http://schemas.microsoft.com/office/drawing/2012/chart" uri="{02D57815-91ED-43cb-92C2-25804820EDAC}">
                        <c15:formulaRef>
                          <c15:sqref>'03. Klimatbudget'!$B$51:$D$51</c15:sqref>
                        </c15:formulaRef>
                      </c:ext>
                    </c:extLst>
                    <c:strCache>
                      <c:ptCount val="3"/>
                      <c:pt idx="0">
                        <c:v>Energiåtervinning, restavfall</c:v>
                      </c:pt>
                      <c:pt idx="1">
                        <c:v>kg</c:v>
                      </c:pt>
                    </c:strCache>
                  </c:strRef>
                </c:tx>
                <c:spPr>
                  <a:solidFill>
                    <a:schemeClr val="accent2">
                      <a:lumMod val="7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Klimatbudget'!$E$51:$AH$51</c15:sqref>
                        </c15:fullRef>
                        <c15:formulaRef>
                          <c15:sqref>('03. Klimatbudget'!$G$51,'03. Klimatbudget'!$L$51,'03. Klimatbudget'!$Q$51,'03. Klimatbudget'!$V$51,'03. Klimatbudget'!$AA$51,'03. Klimatbudget'!$AF$51:$AH$51)</c15:sqref>
                        </c15:formulaRef>
                      </c:ext>
                    </c:extLst>
                    <c:numCache>
                      <c:formatCode>0%</c:formatCode>
                      <c:ptCount val="8"/>
                      <c:pt idx="1" formatCode="#,##0">
                        <c:v>45633.65</c:v>
                      </c:pt>
                      <c:pt idx="2" formatCode="#,##0">
                        <c:v>39187.16797188481</c:v>
                      </c:pt>
                      <c:pt idx="3" formatCode="#,##0">
                        <c:v>33651.354508278739</c:v>
                      </c:pt>
                      <c:pt idx="4" formatCode="#,##0">
                        <c:v>28897.56312715204</c:v>
                      </c:pt>
                      <c:pt idx="5" formatCode="#,##0">
                        <c:v>24815.320717099148</c:v>
                      </c:pt>
                      <c:pt idx="6" formatCode="#,##0">
                        <c:v>24070.861095586173</c:v>
                      </c:pt>
                      <c:pt idx="7" formatCode="#,##0">
                        <c:v>23348.735262718586</c:v>
                      </c:pt>
                    </c:numCache>
                  </c:numRef>
                </c:val>
                <c:extLst xmlns:c15="http://schemas.microsoft.com/office/drawing/2012/chart">
                  <c:ext xmlns:c16="http://schemas.microsoft.com/office/drawing/2014/chart" uri="{C3380CC4-5D6E-409C-BE32-E72D297353CC}">
                    <c16:uniqueId val="{00000030-0240-49E2-B0A4-FF807EF4BAE5}"/>
                  </c:ext>
                </c:extLst>
              </c15:ser>
            </c15:filteredBarSeries>
            <c15:filteredBarSeries>
              <c15:ser>
                <c:idx val="44"/>
                <c:order val="44"/>
                <c:tx>
                  <c:strRef>
                    <c:extLst xmlns:c15="http://schemas.microsoft.com/office/drawing/2012/chart">
                      <c:ext xmlns:c15="http://schemas.microsoft.com/office/drawing/2012/chart" uri="{02D57815-91ED-43cb-92C2-25804820EDAC}">
                        <c15:formulaRef>
                          <c15:sqref>'03. Klimatbudget'!$B$52:$D$52</c15:sqref>
                        </c15:formulaRef>
                      </c:ext>
                    </c:extLst>
                    <c:strCache>
                      <c:ptCount val="3"/>
                      <c:pt idx="0">
                        <c:v>Energiåtervinning, genomsnittlig emissionsfaktor </c:v>
                      </c:pt>
                      <c:pt idx="1">
                        <c:v>kgCO2e/kg </c:v>
                      </c:pt>
                    </c:strCache>
                  </c:strRef>
                </c:tx>
                <c:spPr>
                  <a:solidFill>
                    <a:schemeClr val="accent3">
                      <a:lumMod val="7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Klimatbudget'!$E$52:$AH$52</c15:sqref>
                        </c15:fullRef>
                        <c15:formulaRef>
                          <c15:sqref>('03. Klimatbudget'!$G$52,'03. Klimatbudget'!$L$52,'03. Klimatbudget'!$Q$52,'03. Klimatbudget'!$V$52,'03. Klimatbudget'!$AA$52,'03. Klimatbudget'!$AF$52:$AH$52)</c15:sqref>
                        </c15:formulaRef>
                      </c:ext>
                    </c:extLst>
                    <c:numCache>
                      <c:formatCode>0%</c:formatCode>
                      <c:ptCount val="8"/>
                      <c:pt idx="1" formatCode="#,##0">
                        <c:v>0.33534000000000003</c:v>
                      </c:pt>
                      <c:pt idx="2" formatCode="#,##0">
                        <c:v>0.19801491660000003</c:v>
                      </c:pt>
                      <c:pt idx="3" formatCode="#,##0">
                        <c:v>0.11692582810313402</c:v>
                      </c:pt>
                      <c:pt idx="4" formatCode="#,##0">
                        <c:v>6.9043532236619617E-2</c:v>
                      </c:pt>
                      <c:pt idx="5" formatCode="#,##0">
                        <c:v>4.076951535040152E-2</c:v>
                      </c:pt>
                      <c:pt idx="6" formatCode="#,##0">
                        <c:v>3.6692563815361366E-2</c:v>
                      </c:pt>
                      <c:pt idx="7" formatCode="#,##0">
                        <c:v>3.3023307433825227E-2</c:v>
                      </c:pt>
                    </c:numCache>
                  </c:numRef>
                </c:val>
                <c:extLst xmlns:c15="http://schemas.microsoft.com/office/drawing/2012/chart">
                  <c:ext xmlns:c16="http://schemas.microsoft.com/office/drawing/2014/chart" uri="{C3380CC4-5D6E-409C-BE32-E72D297353CC}">
                    <c16:uniqueId val="{00000006-0240-49E2-B0A4-FF807EF4BAE5}"/>
                  </c:ext>
                </c:extLst>
              </c15:ser>
            </c15:filteredBarSeries>
            <c15:filteredBarSeries>
              <c15:ser>
                <c:idx val="45"/>
                <c:order val="45"/>
                <c:tx>
                  <c:strRef>
                    <c:extLst xmlns:c15="http://schemas.microsoft.com/office/drawing/2012/chart">
                      <c:ext xmlns:c15="http://schemas.microsoft.com/office/drawing/2012/chart" uri="{02D57815-91ED-43cb-92C2-25804820EDAC}">
                        <c15:formulaRef>
                          <c15:sqref>'03. Klimatbudget'!$B$53:$D$53</c15:sqref>
                        </c15:formulaRef>
                      </c:ext>
                    </c:extLst>
                    <c:strCache>
                      <c:ptCount val="3"/>
                      <c:pt idx="0">
                        <c:v>Materialåtervinning, restavfall</c:v>
                      </c:pt>
                      <c:pt idx="1">
                        <c:v>kg</c:v>
                      </c:pt>
                    </c:strCache>
                  </c:strRef>
                </c:tx>
                <c:spPr>
                  <a:solidFill>
                    <a:schemeClr val="accent4">
                      <a:lumMod val="7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Klimatbudget'!$E$53:$AH$53</c15:sqref>
                        </c15:fullRef>
                        <c15:formulaRef>
                          <c15:sqref>('03. Klimatbudget'!$G$53,'03. Klimatbudget'!$L$53,'03. Klimatbudget'!$Q$53,'03. Klimatbudget'!$V$53,'03. Klimatbudget'!$AA$53,'03. Klimatbudget'!$AF$53:$AH$53)</c15:sqref>
                        </c15:formulaRef>
                      </c:ext>
                    </c:extLst>
                    <c:numCache>
                      <c:formatCode>0%</c:formatCode>
                      <c:ptCount val="8"/>
                      <c:pt idx="1" formatCode="#,##0">
                        <c:v>45633.65</c:v>
                      </c:pt>
                      <c:pt idx="2" formatCode="#,##0">
                        <c:v>39187.16797188481</c:v>
                      </c:pt>
                      <c:pt idx="3" formatCode="#,##0">
                        <c:v>33651.354508278739</c:v>
                      </c:pt>
                      <c:pt idx="4" formatCode="#,##0">
                        <c:v>28897.56312715204</c:v>
                      </c:pt>
                      <c:pt idx="5" formatCode="#,##0">
                        <c:v>24815.320717099148</c:v>
                      </c:pt>
                      <c:pt idx="6" formatCode="#,##0">
                        <c:v>24070.861095586173</c:v>
                      </c:pt>
                      <c:pt idx="7" formatCode="#,##0">
                        <c:v>23348.735262718586</c:v>
                      </c:pt>
                    </c:numCache>
                  </c:numRef>
                </c:val>
                <c:extLst xmlns:c15="http://schemas.microsoft.com/office/drawing/2012/chart">
                  <c:ext xmlns:c16="http://schemas.microsoft.com/office/drawing/2014/chart" uri="{C3380CC4-5D6E-409C-BE32-E72D297353CC}">
                    <c16:uniqueId val="{00000031-0240-49E2-B0A4-FF807EF4BAE5}"/>
                  </c:ext>
                </c:extLst>
              </c15:ser>
            </c15:filteredBarSeries>
            <c15:filteredBarSeries>
              <c15:ser>
                <c:idx val="46"/>
                <c:order val="46"/>
                <c:tx>
                  <c:strRef>
                    <c:extLst xmlns:c15="http://schemas.microsoft.com/office/drawing/2012/chart">
                      <c:ext xmlns:c15="http://schemas.microsoft.com/office/drawing/2012/chart" uri="{02D57815-91ED-43cb-92C2-25804820EDAC}">
                        <c15:formulaRef>
                          <c15:sqref>'03. Klimatbudget'!$B$54:$D$54</c15:sqref>
                        </c15:formulaRef>
                      </c:ext>
                    </c:extLst>
                    <c:strCache>
                      <c:ptCount val="3"/>
                      <c:pt idx="0">
                        <c:v>Materialåtervinning, genomsnittlig emissionsfaktor </c:v>
                      </c:pt>
                      <c:pt idx="1">
                        <c:v>kgCO2e/kg</c:v>
                      </c:pt>
                    </c:strCache>
                  </c:strRef>
                </c:tx>
                <c:spPr>
                  <a:solidFill>
                    <a:schemeClr val="accent5">
                      <a:lumMod val="7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Klimatbudget'!$E$54:$AH$54</c15:sqref>
                        </c15:fullRef>
                        <c15:formulaRef>
                          <c15:sqref>('03. Klimatbudget'!$G$54,'03. Klimatbudget'!$L$54,'03. Klimatbudget'!$Q$54,'03. Klimatbudget'!$V$54,'03. Klimatbudget'!$AA$54,'03. Klimatbudget'!$AF$54:$AH$54)</c15:sqref>
                        </c15:formulaRef>
                      </c:ext>
                    </c:extLst>
                    <c:numCache>
                      <c:formatCode>0%</c:formatCode>
                      <c:ptCount val="8"/>
                      <c:pt idx="1" formatCode="#,##0">
                        <c:v>0.14580000000000004</c:v>
                      </c:pt>
                      <c:pt idx="2" formatCode="#,##0">
                        <c:v>8.6093442000000048E-2</c:v>
                      </c:pt>
                      <c:pt idx="3" formatCode="#,##0">
                        <c:v>5.0837316566580026E-2</c:v>
                      </c:pt>
                      <c:pt idx="4" formatCode="#,##0">
                        <c:v>3.0018927059399847E-2</c:v>
                      </c:pt>
                      <c:pt idx="5" formatCode="#,##0">
                        <c:v>1.7725876239305018E-2</c:v>
                      </c:pt>
                      <c:pt idx="6" formatCode="#,##0">
                        <c:v>1.5953288615374518E-2</c:v>
                      </c:pt>
                      <c:pt idx="7" formatCode="#,##0">
                        <c:v>1.4357959753837067E-2</c:v>
                      </c:pt>
                    </c:numCache>
                  </c:numRef>
                </c:val>
                <c:extLst xmlns:c15="http://schemas.microsoft.com/office/drawing/2012/chart">
                  <c:ext xmlns:c16="http://schemas.microsoft.com/office/drawing/2014/chart" uri="{C3380CC4-5D6E-409C-BE32-E72D297353CC}">
                    <c16:uniqueId val="{00000032-0240-49E2-B0A4-FF807EF4BAE5}"/>
                  </c:ext>
                </c:extLst>
              </c15:ser>
            </c15:filteredBarSeries>
            <c15:filteredBarSeries>
              <c15:ser>
                <c:idx val="48"/>
                <c:order val="48"/>
                <c:tx>
                  <c:strRef>
                    <c:extLst xmlns:c15="http://schemas.microsoft.com/office/drawing/2012/chart">
                      <c:ext xmlns:c15="http://schemas.microsoft.com/office/drawing/2012/chart" uri="{02D57815-91ED-43cb-92C2-25804820EDAC}">
                        <c15:formulaRef>
                          <c15:sqref>'03. Klimatbudget'!$B$56:$D$56</c15:sqref>
                        </c15:formulaRef>
                      </c:ext>
                    </c:extLst>
                    <c:strCache>
                      <c:ptCount val="3"/>
                      <c:pt idx="0">
                        <c:v>Flyg, ressträcka</c:v>
                      </c:pt>
                      <c:pt idx="1">
                        <c:v>km</c:v>
                      </c:pt>
                    </c:strCache>
                  </c:strRef>
                </c:tx>
                <c:spPr>
                  <a:solidFill>
                    <a:schemeClr val="accent1">
                      <a:lumMod val="50000"/>
                      <a:lumOff val="5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Klimatbudget'!$E$56:$AH$56</c15:sqref>
                        </c15:fullRef>
                        <c15:formulaRef>
                          <c15:sqref>('03. Klimatbudget'!$G$56,'03. Klimatbudget'!$L$56,'03. Klimatbudget'!$Q$56,'03. Klimatbudget'!$V$56,'03. Klimatbudget'!$AA$56,'03. Klimatbudget'!$AF$56:$AH$56)</c15:sqref>
                        </c15:formulaRef>
                      </c:ext>
                    </c:extLst>
                    <c:numCache>
                      <c:formatCode>0%</c:formatCode>
                      <c:ptCount val="8"/>
                      <c:pt idx="1" formatCode="#,##0">
                        <c:v>8573750</c:v>
                      </c:pt>
                      <c:pt idx="2" formatCode="#,##0">
                        <c:v>6634204.3128906246</c:v>
                      </c:pt>
                      <c:pt idx="3" formatCode="#,##0">
                        <c:v>5133420.83279505</c:v>
                      </c:pt>
                      <c:pt idx="4" formatCode="#,##0">
                        <c:v>3972143.1845821831</c:v>
                      </c:pt>
                      <c:pt idx="5" formatCode="#,##0">
                        <c:v>3073568.6772502363</c:v>
                      </c:pt>
                      <c:pt idx="6" formatCode="#,##0">
                        <c:v>2919890.2433877243</c:v>
                      </c:pt>
                      <c:pt idx="7" formatCode="#,##0">
                        <c:v>2773895.731218338</c:v>
                      </c:pt>
                    </c:numCache>
                  </c:numRef>
                </c:val>
                <c:extLst xmlns:c15="http://schemas.microsoft.com/office/drawing/2012/chart">
                  <c:ext xmlns:c16="http://schemas.microsoft.com/office/drawing/2014/chart" uri="{C3380CC4-5D6E-409C-BE32-E72D297353CC}">
                    <c16:uniqueId val="{00000034-0240-49E2-B0A4-FF807EF4BAE5}"/>
                  </c:ext>
                </c:extLst>
              </c15:ser>
            </c15:filteredBarSeries>
            <c15:filteredBarSeries>
              <c15:ser>
                <c:idx val="49"/>
                <c:order val="49"/>
                <c:tx>
                  <c:strRef>
                    <c:extLst xmlns:c15="http://schemas.microsoft.com/office/drawing/2012/chart">
                      <c:ext xmlns:c15="http://schemas.microsoft.com/office/drawing/2012/chart" uri="{02D57815-91ED-43cb-92C2-25804820EDAC}">
                        <c15:formulaRef>
                          <c15:sqref>'03. Klimatbudget'!$B$57:$D$57</c15:sqref>
                        </c15:formulaRef>
                      </c:ext>
                    </c:extLst>
                    <c:strCache>
                      <c:ptCount val="3"/>
                      <c:pt idx="0">
                        <c:v>Flyg, genomsnittlig emissionsfaktor</c:v>
                      </c:pt>
                      <c:pt idx="1">
                        <c:v>kgCO2e/km</c:v>
                      </c:pt>
                    </c:strCache>
                  </c:strRef>
                </c:tx>
                <c:spPr>
                  <a:solidFill>
                    <a:schemeClr val="accent2">
                      <a:lumMod val="50000"/>
                      <a:lumOff val="5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Klimatbudget'!$E$57:$AH$57</c15:sqref>
                        </c15:fullRef>
                        <c15:formulaRef>
                          <c15:sqref>('03. Klimatbudget'!$G$57,'03. Klimatbudget'!$L$57,'03. Klimatbudget'!$Q$57,'03. Klimatbudget'!$V$57,'03. Klimatbudget'!$AA$57,'03. Klimatbudget'!$AF$57:$AH$57)</c15:sqref>
                        </c15:formulaRef>
                      </c:ext>
                    </c:extLst>
                    <c:numCache>
                      <c:formatCode>0%</c:formatCode>
                      <c:ptCount val="8"/>
                      <c:pt idx="1" formatCode="#\ ##0.000">
                        <c:v>0.23406337499999999</c:v>
                      </c:pt>
                      <c:pt idx="2" formatCode="#\ ##0.000">
                        <c:v>0.18111377774191403</c:v>
                      </c:pt>
                      <c:pt idx="3" formatCode="#\ ##0.000">
                        <c:v>0.14014238873530485</c:v>
                      </c:pt>
                      <c:pt idx="4" formatCode="#\ ##0.000">
                        <c:v>0.1084395089390936</c:v>
                      </c:pt>
                      <c:pt idx="5" formatCode="#\ ##0.000">
                        <c:v>8.3908424888931452E-2</c:v>
                      </c:pt>
                      <c:pt idx="6" formatCode="#\ ##0.000">
                        <c:v>7.9713003644484873E-2</c:v>
                      </c:pt>
                      <c:pt idx="7" formatCode="#\ ##0.000">
                        <c:v>7.572735346226063E-2</c:v>
                      </c:pt>
                    </c:numCache>
                  </c:numRef>
                </c:val>
                <c:extLst xmlns:c15="http://schemas.microsoft.com/office/drawing/2012/chart">
                  <c:ext xmlns:c16="http://schemas.microsoft.com/office/drawing/2014/chart" uri="{C3380CC4-5D6E-409C-BE32-E72D297353CC}">
                    <c16:uniqueId val="{00000007-0240-49E2-B0A4-FF807EF4BAE5}"/>
                  </c:ext>
                </c:extLst>
              </c15:ser>
            </c15:filteredBarSeries>
            <c15:filteredBarSeries>
              <c15:ser>
                <c:idx val="50"/>
                <c:order val="50"/>
                <c:tx>
                  <c:strRef>
                    <c:extLst xmlns:c15="http://schemas.microsoft.com/office/drawing/2012/chart">
                      <c:ext xmlns:c15="http://schemas.microsoft.com/office/drawing/2012/chart" uri="{02D57815-91ED-43cb-92C2-25804820EDAC}">
                        <c15:formulaRef>
                          <c15:sqref>'03. Klimatbudget'!$B$58:$D$58</c15:sqref>
                        </c15:formulaRef>
                      </c:ext>
                    </c:extLst>
                    <c:strCache>
                      <c:ptCount val="3"/>
                      <c:pt idx="0">
                        <c:v>Tåg, ressträcka</c:v>
                      </c:pt>
                      <c:pt idx="1">
                        <c:v>km</c:v>
                      </c:pt>
                    </c:strCache>
                  </c:strRef>
                </c:tx>
                <c:spPr>
                  <a:solidFill>
                    <a:schemeClr val="accent3">
                      <a:lumMod val="50000"/>
                      <a:lumOff val="5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Klimatbudget'!$E$58:$AH$58</c15:sqref>
                        </c15:fullRef>
                        <c15:formulaRef>
                          <c15:sqref>('03. Klimatbudget'!$G$58,'03. Klimatbudget'!$L$58,'03. Klimatbudget'!$Q$58,'03. Klimatbudget'!$V$58,'03. Klimatbudget'!$AA$58,'03. Klimatbudget'!$AF$58:$AH$58)</c15:sqref>
                        </c15:formulaRef>
                      </c:ext>
                    </c:extLst>
                    <c:numCache>
                      <c:formatCode>0%</c:formatCode>
                      <c:ptCount val="8"/>
                      <c:pt idx="1" formatCode="#,##0">
                        <c:v>1500000</c:v>
                      </c:pt>
                      <c:pt idx="2" formatCode="#,##0">
                        <c:v>1500000</c:v>
                      </c:pt>
                      <c:pt idx="3" formatCode="#,##0">
                        <c:v>1500000</c:v>
                      </c:pt>
                      <c:pt idx="4" formatCode="#,##0">
                        <c:v>1500000</c:v>
                      </c:pt>
                      <c:pt idx="5" formatCode="#,##0">
                        <c:v>1500000</c:v>
                      </c:pt>
                      <c:pt idx="6" formatCode="#,##0">
                        <c:v>1500000</c:v>
                      </c:pt>
                      <c:pt idx="7" formatCode="#,##0">
                        <c:v>1500000</c:v>
                      </c:pt>
                    </c:numCache>
                  </c:numRef>
                </c:val>
                <c:extLst xmlns:c15="http://schemas.microsoft.com/office/drawing/2012/chart">
                  <c:ext xmlns:c16="http://schemas.microsoft.com/office/drawing/2014/chart" uri="{C3380CC4-5D6E-409C-BE32-E72D297353CC}">
                    <c16:uniqueId val="{00000035-0240-49E2-B0A4-FF807EF4BAE5}"/>
                  </c:ext>
                </c:extLst>
              </c15:ser>
            </c15:filteredBarSeries>
            <c15:filteredBarSeries>
              <c15:ser>
                <c:idx val="51"/>
                <c:order val="51"/>
                <c:tx>
                  <c:strRef>
                    <c:extLst xmlns:c15="http://schemas.microsoft.com/office/drawing/2012/chart">
                      <c:ext xmlns:c15="http://schemas.microsoft.com/office/drawing/2012/chart" uri="{02D57815-91ED-43cb-92C2-25804820EDAC}">
                        <c15:formulaRef>
                          <c15:sqref>'03. Klimatbudget'!$B$59:$D$59</c15:sqref>
                        </c15:formulaRef>
                      </c:ext>
                    </c:extLst>
                    <c:strCache>
                      <c:ptCount val="3"/>
                      <c:pt idx="0">
                        <c:v>Tåg, genomsnittlig emissionsfaktor</c:v>
                      </c:pt>
                      <c:pt idx="1">
                        <c:v>kgCO2e/km</c:v>
                      </c:pt>
                    </c:strCache>
                  </c:strRef>
                </c:tx>
                <c:spPr>
                  <a:solidFill>
                    <a:schemeClr val="accent4">
                      <a:lumMod val="50000"/>
                      <a:lumOff val="5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Klimatbudget'!$E$59:$AH$59</c15:sqref>
                        </c15:fullRef>
                        <c15:formulaRef>
                          <c15:sqref>('03. Klimatbudget'!$G$59,'03. Klimatbudget'!$L$59,'03. Klimatbudget'!$Q$59,'03. Klimatbudget'!$V$59,'03. Klimatbudget'!$AA$59,'03. Klimatbudget'!$AF$59:$AH$59)</c15:sqref>
                        </c15:formulaRef>
                      </c:ext>
                    </c:extLst>
                    <c:numCache>
                      <c:formatCode>0%</c:formatCode>
                      <c:ptCount val="8"/>
                      <c:pt idx="1" formatCode="#\ ##0.0000">
                        <c:v>2.9999999999999997E-4</c:v>
                      </c:pt>
                      <c:pt idx="2" formatCode="#\ ##0.0000">
                        <c:v>2.9999999999999997E-4</c:v>
                      </c:pt>
                      <c:pt idx="3" formatCode="#\ ##0.0000">
                        <c:v>2.9999999999999997E-4</c:v>
                      </c:pt>
                      <c:pt idx="4" formatCode="#\ ##0.0000">
                        <c:v>2.9999999999999997E-4</c:v>
                      </c:pt>
                      <c:pt idx="5" formatCode="#\ ##0.0000">
                        <c:v>2.9999999999999997E-4</c:v>
                      </c:pt>
                      <c:pt idx="6" formatCode="#\ ##0.0000">
                        <c:v>2.9999999999999997E-4</c:v>
                      </c:pt>
                      <c:pt idx="7" formatCode="#\ ##0.0000">
                        <c:v>2.9999999999999997E-4</c:v>
                      </c:pt>
                    </c:numCache>
                  </c:numRef>
                </c:val>
                <c:extLst xmlns:c15="http://schemas.microsoft.com/office/drawing/2012/chart">
                  <c:ext xmlns:c16="http://schemas.microsoft.com/office/drawing/2014/chart" uri="{C3380CC4-5D6E-409C-BE32-E72D297353CC}">
                    <c16:uniqueId val="{00000036-0240-49E2-B0A4-FF807EF4BAE5}"/>
                  </c:ext>
                </c:extLst>
              </c15:ser>
            </c15:filteredBarSeries>
            <c15:filteredBarSeries>
              <c15:ser>
                <c:idx val="52"/>
                <c:order val="52"/>
                <c:tx>
                  <c:strRef>
                    <c:extLst xmlns:c15="http://schemas.microsoft.com/office/drawing/2012/chart">
                      <c:ext xmlns:c15="http://schemas.microsoft.com/office/drawing/2012/chart" uri="{02D57815-91ED-43cb-92C2-25804820EDAC}">
                        <c15:formulaRef>
                          <c15:sqref>'03. Klimatbudget'!$B$60:$D$60</c15:sqref>
                        </c15:formulaRef>
                      </c:ext>
                    </c:extLst>
                    <c:strCache>
                      <c:ptCount val="3"/>
                      <c:pt idx="0">
                        <c:v>Övrigt, ressträcka (Buss, taxi mm)</c:v>
                      </c:pt>
                      <c:pt idx="1">
                        <c:v>km</c:v>
                      </c:pt>
                    </c:strCache>
                  </c:strRef>
                </c:tx>
                <c:spPr>
                  <a:solidFill>
                    <a:schemeClr val="accent5">
                      <a:lumMod val="50000"/>
                      <a:lumOff val="5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Klimatbudget'!$E$60:$AH$60</c15:sqref>
                        </c15:fullRef>
                        <c15:formulaRef>
                          <c15:sqref>('03. Klimatbudget'!$G$60,'03. Klimatbudget'!$L$60,'03. Klimatbudget'!$Q$60,'03. Klimatbudget'!$V$60,'03. Klimatbudget'!$AA$60,'03. Klimatbudget'!$AF$60:$AH$60)</c15:sqref>
                        </c15:formulaRef>
                      </c:ext>
                    </c:extLst>
                    <c:numCache>
                      <c:formatCode>0%</c:formatCode>
                      <c:ptCount val="8"/>
                      <c:pt idx="1" formatCode="#,##0">
                        <c:v>10000</c:v>
                      </c:pt>
                      <c:pt idx="2" formatCode="#,##0">
                        <c:v>10000</c:v>
                      </c:pt>
                      <c:pt idx="3" formatCode="#,##0">
                        <c:v>10000</c:v>
                      </c:pt>
                      <c:pt idx="4" formatCode="#,##0">
                        <c:v>10000</c:v>
                      </c:pt>
                      <c:pt idx="5" formatCode="#,##0">
                        <c:v>10000</c:v>
                      </c:pt>
                      <c:pt idx="6" formatCode="#,##0">
                        <c:v>10000</c:v>
                      </c:pt>
                      <c:pt idx="7" formatCode="#,##0">
                        <c:v>10000</c:v>
                      </c:pt>
                    </c:numCache>
                  </c:numRef>
                </c:val>
                <c:extLst xmlns:c15="http://schemas.microsoft.com/office/drawing/2012/chart">
                  <c:ext xmlns:c16="http://schemas.microsoft.com/office/drawing/2014/chart" uri="{C3380CC4-5D6E-409C-BE32-E72D297353CC}">
                    <c16:uniqueId val="{00000037-0240-49E2-B0A4-FF807EF4BAE5}"/>
                  </c:ext>
                </c:extLst>
              </c15:ser>
            </c15:filteredBarSeries>
            <c15:filteredBarSeries>
              <c15:ser>
                <c:idx val="53"/>
                <c:order val="53"/>
                <c:tx>
                  <c:strRef>
                    <c:extLst xmlns:c15="http://schemas.microsoft.com/office/drawing/2012/chart">
                      <c:ext xmlns:c15="http://schemas.microsoft.com/office/drawing/2012/chart" uri="{02D57815-91ED-43cb-92C2-25804820EDAC}">
                        <c15:formulaRef>
                          <c15:sqref>'03. Klimatbudget'!$B$61:$D$61</c15:sqref>
                        </c15:formulaRef>
                      </c:ext>
                    </c:extLst>
                    <c:strCache>
                      <c:ptCount val="3"/>
                      <c:pt idx="0">
                        <c:v>Övrigt, genomsnittlig emissionsfaktor</c:v>
                      </c:pt>
                      <c:pt idx="1">
                        <c:v>kgCO2e/km</c:v>
                      </c:pt>
                    </c:strCache>
                  </c:strRef>
                </c:tx>
                <c:spPr>
                  <a:solidFill>
                    <a:schemeClr val="accent6">
                      <a:lumMod val="50000"/>
                      <a:lumOff val="5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Klimatbudget'!$E$61:$AH$61</c15:sqref>
                        </c15:fullRef>
                        <c15:formulaRef>
                          <c15:sqref>('03. Klimatbudget'!$G$61,'03. Klimatbudget'!$L$61,'03. Klimatbudget'!$Q$61,'03. Klimatbudget'!$V$61,'03. Klimatbudget'!$AA$61,'03. Klimatbudget'!$AF$61:$AH$61)</c15:sqref>
                        </c15:formulaRef>
                      </c:ext>
                    </c:extLst>
                    <c:numCache>
                      <c:formatCode>0%</c:formatCode>
                      <c:ptCount val="8"/>
                      <c:pt idx="1" formatCode="#\ ##0.000">
                        <c:v>8.7480000000000002E-2</c:v>
                      </c:pt>
                      <c:pt idx="2" formatCode="#\ ##0.000">
                        <c:v>5.1656065200000011E-2</c:v>
                      </c:pt>
                      <c:pt idx="3" formatCode="#\ ##0.000">
                        <c:v>3.050238993994801E-2</c:v>
                      </c:pt>
                      <c:pt idx="4" formatCode="#\ ##0.000">
                        <c:v>1.8011356235639899E-2</c:v>
                      </c:pt>
                      <c:pt idx="5" formatCode="#\ ##0.000">
                        <c:v>1.0635525743583004E-2</c:v>
                      </c:pt>
                      <c:pt idx="6" formatCode="#\ ##0.000">
                        <c:v>9.5719731692247047E-3</c:v>
                      </c:pt>
                      <c:pt idx="7" formatCode="#\ ##0.000">
                        <c:v>8.6147758523022339E-3</c:v>
                      </c:pt>
                    </c:numCache>
                  </c:numRef>
                </c:val>
                <c:extLst xmlns:c15="http://schemas.microsoft.com/office/drawing/2012/chart">
                  <c:ext xmlns:c16="http://schemas.microsoft.com/office/drawing/2014/chart" uri="{C3380CC4-5D6E-409C-BE32-E72D297353CC}">
                    <c16:uniqueId val="{00000038-0240-49E2-B0A4-FF807EF4BAE5}"/>
                  </c:ext>
                </c:extLst>
              </c15:ser>
            </c15:filteredBarSeries>
            <c15:filteredBarSeries>
              <c15:ser>
                <c:idx val="55"/>
                <c:order val="55"/>
                <c:tx>
                  <c:strRef>
                    <c:extLst xmlns:c15="http://schemas.microsoft.com/office/drawing/2012/chart">
                      <c:ext xmlns:c15="http://schemas.microsoft.com/office/drawing/2012/chart" uri="{02D57815-91ED-43cb-92C2-25804820EDAC}">
                        <c15:formulaRef>
                          <c15:sqref>'03. Klimatbudget'!$B$63:$D$63</c15:sqref>
                        </c15:formulaRef>
                      </c:ext>
                    </c:extLst>
                    <c:strCache>
                      <c:ptCount val="3"/>
                      <c:pt idx="0">
                        <c:v>Anställda, antal</c:v>
                      </c:pt>
                      <c:pt idx="1">
                        <c:v>antal</c:v>
                      </c:pt>
                    </c:strCache>
                  </c:strRef>
                </c:tx>
                <c:spPr>
                  <a:solidFill>
                    <a:schemeClr val="accent2"/>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Klimatbudget'!$E$63:$AH$63</c15:sqref>
                        </c15:fullRef>
                        <c15:formulaRef>
                          <c15:sqref>('03. Klimatbudget'!$G$63,'03. Klimatbudget'!$L$63,'03. Klimatbudget'!$Q$63,'03. Klimatbudget'!$V$63,'03. Klimatbudget'!$AA$63,'03. Klimatbudget'!$AF$63:$AH$63)</c15:sqref>
                        </c15:formulaRef>
                      </c:ext>
                    </c:extLst>
                    <c:numCache>
                      <c:formatCode>General</c:formatCode>
                      <c:ptCount val="8"/>
                      <c:pt idx="1" formatCode="#,##0">
                        <c:v>4500</c:v>
                      </c:pt>
                      <c:pt idx="2" formatCode="#,##0">
                        <c:v>4500</c:v>
                      </c:pt>
                      <c:pt idx="3" formatCode="#,##0">
                        <c:v>4500</c:v>
                      </c:pt>
                      <c:pt idx="4" formatCode="#,##0">
                        <c:v>4500</c:v>
                      </c:pt>
                      <c:pt idx="5" formatCode="#,##0">
                        <c:v>4500</c:v>
                      </c:pt>
                      <c:pt idx="6" formatCode="#,##0">
                        <c:v>4500</c:v>
                      </c:pt>
                      <c:pt idx="7" formatCode="#,##0">
                        <c:v>4500</c:v>
                      </c:pt>
                    </c:numCache>
                  </c:numRef>
                </c:val>
                <c:extLst xmlns:c15="http://schemas.microsoft.com/office/drawing/2012/chart">
                  <c:ext xmlns:c16="http://schemas.microsoft.com/office/drawing/2014/chart" uri="{C3380CC4-5D6E-409C-BE32-E72D297353CC}">
                    <c16:uniqueId val="{0000003A-0240-49E2-B0A4-FF807EF4BAE5}"/>
                  </c:ext>
                </c:extLst>
              </c15:ser>
            </c15:filteredBarSeries>
            <c15:filteredBarSeries>
              <c15:ser>
                <c:idx val="56"/>
                <c:order val="56"/>
                <c:tx>
                  <c:strRef>
                    <c:extLst xmlns:c15="http://schemas.microsoft.com/office/drawing/2012/chart">
                      <c:ext xmlns:c15="http://schemas.microsoft.com/office/drawing/2012/chart" uri="{02D57815-91ED-43cb-92C2-25804820EDAC}">
                        <c15:formulaRef>
                          <c15:sqref>'03. Klimatbudget'!$B$64:$D$64</c15:sqref>
                        </c15:formulaRef>
                      </c:ext>
                    </c:extLst>
                    <c:strCache>
                      <c:ptCount val="3"/>
                      <c:pt idx="0">
                        <c:v>Genomsnittlig emissionsfaktor</c:v>
                      </c:pt>
                      <c:pt idx="1">
                        <c:v>kgCO2e/person,år</c:v>
                      </c:pt>
                    </c:strCache>
                  </c:strRef>
                </c:tx>
                <c:spPr>
                  <a:solidFill>
                    <a:schemeClr val="accent3"/>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Klimatbudget'!$E$64:$AH$64</c15:sqref>
                        </c15:fullRef>
                        <c15:formulaRef>
                          <c15:sqref>('03. Klimatbudget'!$G$64,'03. Klimatbudget'!$L$64,'03. Klimatbudget'!$Q$64,'03. Klimatbudget'!$V$64,'03. Klimatbudget'!$AA$64,'03. Klimatbudget'!$AF$64:$AH$64)</c15:sqref>
                        </c15:formulaRef>
                      </c:ext>
                    </c:extLst>
                    <c:numCache>
                      <c:formatCode>0%</c:formatCode>
                      <c:ptCount val="8"/>
                      <c:pt idx="1" formatCode="#,##0">
                        <c:v>94.77</c:v>
                      </c:pt>
                      <c:pt idx="2" formatCode="#,##0">
                        <c:v>55.960737300000012</c:v>
                      </c:pt>
                      <c:pt idx="3" formatCode="#,##0">
                        <c:v>33.044255768277011</c:v>
                      </c:pt>
                      <c:pt idx="4" formatCode="#,##0">
                        <c:v>19.512302588609895</c:v>
                      </c:pt>
                      <c:pt idx="5" formatCode="#,##0">
                        <c:v>11.521819555548259</c:v>
                      </c:pt>
                      <c:pt idx="6" formatCode="#,##0">
                        <c:v>10.369637599993434</c:v>
                      </c:pt>
                      <c:pt idx="7" formatCode="#,##0">
                        <c:v>9.3326738399940901</c:v>
                      </c:pt>
                    </c:numCache>
                  </c:numRef>
                </c:val>
                <c:extLst xmlns:c15="http://schemas.microsoft.com/office/drawing/2012/chart">
                  <c:ext xmlns:c16="http://schemas.microsoft.com/office/drawing/2014/chart" uri="{C3380CC4-5D6E-409C-BE32-E72D297353CC}">
                    <c16:uniqueId val="{00000008-0240-49E2-B0A4-FF807EF4BAE5}"/>
                  </c:ext>
                </c:extLst>
              </c15:ser>
            </c15:filteredBarSeries>
            <c15:filteredBarSeries>
              <c15:ser>
                <c:idx val="58"/>
                <c:order val="58"/>
                <c:tx>
                  <c:strRef>
                    <c:extLst xmlns:c15="http://schemas.microsoft.com/office/drawing/2012/chart">
                      <c:ext xmlns:c15="http://schemas.microsoft.com/office/drawing/2012/chart" uri="{02D57815-91ED-43cb-92C2-25804820EDAC}">
                        <c15:formulaRef>
                          <c15:sqref>'03. Klimatbudget'!$B$66:$D$66</c15:sqref>
                        </c15:formulaRef>
                      </c:ext>
                    </c:extLst>
                    <c:strCache>
                      <c:ptCount val="3"/>
                      <c:pt idx="0">
                        <c:v>Hyrda kvadratmetrar lokalyta</c:v>
                      </c:pt>
                      <c:pt idx="1">
                        <c:v>m2</c:v>
                      </c:pt>
                    </c:strCache>
                  </c:strRef>
                </c:tx>
                <c:spPr>
                  <a:solidFill>
                    <a:schemeClr val="accent5"/>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Klimatbudget'!$E$66:$AH$66</c15:sqref>
                        </c15:fullRef>
                        <c15:formulaRef>
                          <c15:sqref>('03. Klimatbudget'!$G$66,'03. Klimatbudget'!$L$66,'03. Klimatbudget'!$Q$66,'03. Klimatbudget'!$V$66,'03. Klimatbudget'!$AA$66,'03. Klimatbudget'!$AF$66:$AH$66)</c15:sqref>
                        </c15:formulaRef>
                      </c:ext>
                    </c:extLst>
                    <c:numCache>
                      <c:formatCode>0%</c:formatCode>
                      <c:ptCount val="8"/>
                      <c:pt idx="1" formatCode="#,##0">
                        <c:v>250000</c:v>
                      </c:pt>
                      <c:pt idx="2" formatCode="#,##0">
                        <c:v>250000</c:v>
                      </c:pt>
                      <c:pt idx="3" formatCode="#,##0">
                        <c:v>250000</c:v>
                      </c:pt>
                      <c:pt idx="4" formatCode="#,##0">
                        <c:v>250000</c:v>
                      </c:pt>
                      <c:pt idx="5" formatCode="#,##0">
                        <c:v>250000</c:v>
                      </c:pt>
                      <c:pt idx="6" formatCode="#,##0">
                        <c:v>250000</c:v>
                      </c:pt>
                      <c:pt idx="7" formatCode="#,##0">
                        <c:v>250000</c:v>
                      </c:pt>
                    </c:numCache>
                  </c:numRef>
                </c:val>
                <c:extLst xmlns:c15="http://schemas.microsoft.com/office/drawing/2012/chart">
                  <c:ext xmlns:c16="http://schemas.microsoft.com/office/drawing/2014/chart" uri="{C3380CC4-5D6E-409C-BE32-E72D297353CC}">
                    <c16:uniqueId val="{0000003C-0240-49E2-B0A4-FF807EF4BAE5}"/>
                  </c:ext>
                </c:extLst>
              </c15:ser>
            </c15:filteredBarSeries>
            <c15:filteredBarSeries>
              <c15:ser>
                <c:idx val="59"/>
                <c:order val="59"/>
                <c:tx>
                  <c:strRef>
                    <c:extLst xmlns:c15="http://schemas.microsoft.com/office/drawing/2012/chart">
                      <c:ext xmlns:c15="http://schemas.microsoft.com/office/drawing/2012/chart" uri="{02D57815-91ED-43cb-92C2-25804820EDAC}">
                        <c15:formulaRef>
                          <c15:sqref>'03. Klimatbudget'!$B$68:$D$68</c15:sqref>
                        </c15:formulaRef>
                      </c:ext>
                    </c:extLst>
                    <c:strCache>
                      <c:ptCount val="3"/>
                      <c:pt idx="0">
                        <c:v>Köldmedieläckage fastighetsdrift</c:v>
                      </c:pt>
                      <c:pt idx="1">
                        <c:v>tCO2e</c:v>
                      </c:pt>
                    </c:strCache>
                  </c:strRef>
                </c:tx>
                <c:spPr>
                  <a:solidFill>
                    <a:schemeClr val="accent6"/>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Klimatbudget'!$E$68:$AH$68</c15:sqref>
                        </c15:fullRef>
                        <c15:formulaRef>
                          <c15:sqref>('03. Klimatbudget'!$G$68,'03. Klimatbudget'!$L$68,'03. Klimatbudget'!$Q$68,'03. Klimatbudget'!$V$68,'03. Klimatbudget'!$AA$68,'03. Klimatbudget'!$AF$68:$AH$68)</c15:sqref>
                        </c15:formulaRef>
                      </c:ext>
                    </c:extLst>
                    <c:numCache>
                      <c:formatCode>0%</c:formatCode>
                      <c:ptCount val="8"/>
                      <c:pt idx="1" formatCode="#,##0">
                        <c:v>43.74</c:v>
                      </c:pt>
                      <c:pt idx="2" formatCode="#,##0">
                        <c:v>25.828032600000004</c:v>
                      </c:pt>
                      <c:pt idx="3" formatCode="#,##0">
                        <c:v>15.251194969974005</c:v>
                      </c:pt>
                      <c:pt idx="4" formatCode="#,##0">
                        <c:v>9.0056781178199525</c:v>
                      </c:pt>
                      <c:pt idx="5" formatCode="#,##0">
                        <c:v>5.3177628717915049</c:v>
                      </c:pt>
                      <c:pt idx="6" formatCode="#,##0">
                        <c:v>4.7859865846123544</c:v>
                      </c:pt>
                      <c:pt idx="7" formatCode="#,##0">
                        <c:v>4.3073879261511188</c:v>
                      </c:pt>
                    </c:numCache>
                  </c:numRef>
                </c:val>
                <c:extLst xmlns:c15="http://schemas.microsoft.com/office/drawing/2012/chart">
                  <c:ext xmlns:c16="http://schemas.microsoft.com/office/drawing/2014/chart" uri="{C3380CC4-5D6E-409C-BE32-E72D297353CC}">
                    <c16:uniqueId val="{00000009-0240-49E2-B0A4-FF807EF4BAE5}"/>
                  </c:ext>
                </c:extLst>
              </c15:ser>
            </c15:filteredBarSeries>
            <c15:filteredBarSeries>
              <c15:ser>
                <c:idx val="60"/>
                <c:order val="60"/>
                <c:tx>
                  <c:strRef>
                    <c:extLst xmlns:c15="http://schemas.microsoft.com/office/drawing/2012/chart">
                      <c:ext xmlns:c15="http://schemas.microsoft.com/office/drawing/2012/chart" uri="{02D57815-91ED-43cb-92C2-25804820EDAC}">
                        <c15:formulaRef>
                          <c15:sqref>'03. Klimatbudget'!$B$69:$D$69</c15:sqref>
                        </c15:formulaRef>
                      </c:ext>
                    </c:extLst>
                    <c:strCache>
                      <c:ptCount val="3"/>
                      <c:pt idx="0">
                        <c:v>Övriga utsläpp inhyrda tillgångar</c:v>
                      </c:pt>
                      <c:pt idx="1">
                        <c:v>tCO2e</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Klimatbudget'!$E$69:$AH$69</c15:sqref>
                        </c15:fullRef>
                        <c15:formulaRef>
                          <c15:sqref>('03. Klimatbudget'!$G$69,'03. Klimatbudget'!$L$69,'03. Klimatbudget'!$Q$69,'03. Klimatbudget'!$V$69,'03. Klimatbudget'!$AA$69,'03. Klimatbudget'!$AF$69:$AH$69)</c15:sqref>
                        </c15:formulaRef>
                      </c:ext>
                    </c:extLst>
                    <c:numCache>
                      <c:formatCode>0%</c:formatCode>
                      <c:ptCount val="8"/>
                      <c:pt idx="1" formatCode="#,##0">
                        <c:v>364.5</c:v>
                      </c:pt>
                      <c:pt idx="2" formatCode="#,##0">
                        <c:v>215.23360500000004</c:v>
                      </c:pt>
                      <c:pt idx="3" formatCode="#,##0">
                        <c:v>127.09329141645006</c:v>
                      </c:pt>
                      <c:pt idx="4" formatCode="#,##0">
                        <c:v>75.047317648499615</c:v>
                      </c:pt>
                      <c:pt idx="5" formatCode="#,##0">
                        <c:v>44.314690598262537</c:v>
                      </c:pt>
                      <c:pt idx="6" formatCode="#,##0">
                        <c:v>39.883221538436281</c:v>
                      </c:pt>
                      <c:pt idx="7" formatCode="#,##0">
                        <c:v>35.894899384592655</c:v>
                      </c:pt>
                    </c:numCache>
                  </c:numRef>
                </c:val>
                <c:extLst xmlns:c15="http://schemas.microsoft.com/office/drawing/2012/chart">
                  <c:ext xmlns:c16="http://schemas.microsoft.com/office/drawing/2014/chart" uri="{C3380CC4-5D6E-409C-BE32-E72D297353CC}">
                    <c16:uniqueId val="{0000003D-0240-49E2-B0A4-FF807EF4BAE5}"/>
                  </c:ext>
                </c:extLst>
              </c15:ser>
            </c15:filteredBarSeries>
            <c15:filteredBarSeries>
              <c15:ser>
                <c:idx val="61"/>
                <c:order val="61"/>
                <c:tx>
                  <c:strRef>
                    <c:extLst xmlns:c15="http://schemas.microsoft.com/office/drawing/2012/chart">
                      <c:ext xmlns:c15="http://schemas.microsoft.com/office/drawing/2012/chart" uri="{02D57815-91ED-43cb-92C2-25804820EDAC}">
                        <c15:formulaRef>
                          <c15:sqref>'03. Klimatbudget'!$B$70:$D$70</c15:sqref>
                        </c15:formulaRef>
                      </c:ext>
                    </c:extLst>
                    <c:strCache>
                      <c:ptCount val="3"/>
                      <c:pt idx="0">
                        <c:v>Scope 3.9 - Nedströms transporter</c:v>
                      </c:pt>
                      <c:pt idx="1">
                        <c:v>tCO2e</c:v>
                      </c:pt>
                    </c:strCache>
                  </c:strRef>
                </c:tx>
                <c:spPr>
                  <a:solidFill>
                    <a:schemeClr val="accent2">
                      <a:lumMod val="6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Klimatbudget'!$E$70:$AH$70</c15:sqref>
                        </c15:fullRef>
                        <c15:formulaRef>
                          <c15:sqref>('03. Klimatbudget'!$G$70,'03. Klimatbudget'!$L$70,'03. Klimatbudget'!$Q$70,'03. Klimatbudget'!$V$70,'03. Klimatbudget'!$AA$70,'03. Klimatbudget'!$AF$70:$AH$70)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3E-0240-49E2-B0A4-FF807EF4BAE5}"/>
                  </c:ext>
                </c:extLst>
              </c15:ser>
            </c15:filteredBarSeries>
            <c15:filteredBarSeries>
              <c15:ser>
                <c:idx val="62"/>
                <c:order val="62"/>
                <c:tx>
                  <c:strRef>
                    <c:extLst xmlns:c15="http://schemas.microsoft.com/office/drawing/2012/chart">
                      <c:ext xmlns:c15="http://schemas.microsoft.com/office/drawing/2012/chart" uri="{02D57815-91ED-43cb-92C2-25804820EDAC}">
                        <c15:formulaRef>
                          <c15:sqref>'03. Klimatbudget'!$B$71:$D$71</c15:sqref>
                        </c15:formulaRef>
                      </c:ext>
                    </c:extLst>
                    <c:strCache>
                      <c:ptCount val="3"/>
                      <c:pt idx="0">
                        <c:v>Scope 3.10 - Bearbetning av sålda produkter</c:v>
                      </c:pt>
                      <c:pt idx="1">
                        <c:v>tCO2e</c:v>
                      </c:pt>
                    </c:strCache>
                  </c:strRef>
                </c:tx>
                <c:spPr>
                  <a:solidFill>
                    <a:schemeClr val="accent3">
                      <a:lumMod val="6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Klimatbudget'!$E$71:$AH$71</c15:sqref>
                        </c15:fullRef>
                        <c15:formulaRef>
                          <c15:sqref>('03. Klimatbudget'!$G$71,'03. Klimatbudget'!$L$71,'03. Klimatbudget'!$Q$71,'03. Klimatbudget'!$V$71,'03. Klimatbudget'!$AA$71,'03. Klimatbudget'!$AF$71:$AH$71)</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3F-0240-49E2-B0A4-FF807EF4BAE5}"/>
                  </c:ext>
                </c:extLst>
              </c15:ser>
            </c15:filteredBarSeries>
            <c15:filteredBarSeries>
              <c15:ser>
                <c:idx val="63"/>
                <c:order val="63"/>
                <c:tx>
                  <c:strRef>
                    <c:extLst xmlns:c15="http://schemas.microsoft.com/office/drawing/2012/chart">
                      <c:ext xmlns:c15="http://schemas.microsoft.com/office/drawing/2012/chart" uri="{02D57815-91ED-43cb-92C2-25804820EDAC}">
                        <c15:formulaRef>
                          <c15:sqref>'03. Klimatbudget'!$B$72:$D$72</c15:sqref>
                        </c15:formulaRef>
                      </c:ext>
                    </c:extLst>
                    <c:strCache>
                      <c:ptCount val="3"/>
                      <c:pt idx="0">
                        <c:v>Scope 3.11 - Användning av sålda produkter</c:v>
                      </c:pt>
                      <c:pt idx="1">
                        <c:v>tCO2e</c:v>
                      </c:pt>
                    </c:strCache>
                  </c:strRef>
                </c:tx>
                <c:spPr>
                  <a:solidFill>
                    <a:schemeClr val="accent4">
                      <a:lumMod val="6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Klimatbudget'!$E$72:$AH$72</c15:sqref>
                        </c15:fullRef>
                        <c15:formulaRef>
                          <c15:sqref>('03. Klimatbudget'!$G$72,'03. Klimatbudget'!$L$72,'03. Klimatbudget'!$Q$72,'03. Klimatbudget'!$V$72,'03. Klimatbudget'!$AA$72,'03. Klimatbudget'!$AF$72:$AH$72)</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40-0240-49E2-B0A4-FF807EF4BAE5}"/>
                  </c:ext>
                </c:extLst>
              </c15:ser>
            </c15:filteredBarSeries>
            <c15:filteredBarSeries>
              <c15:ser>
                <c:idx val="64"/>
                <c:order val="64"/>
                <c:tx>
                  <c:strRef>
                    <c:extLst xmlns:c15="http://schemas.microsoft.com/office/drawing/2012/chart">
                      <c:ext xmlns:c15="http://schemas.microsoft.com/office/drawing/2012/chart" uri="{02D57815-91ED-43cb-92C2-25804820EDAC}">
                        <c15:formulaRef>
                          <c15:sqref>'03. Klimatbudget'!$B$73:$D$73</c15:sqref>
                        </c15:formulaRef>
                      </c:ext>
                    </c:extLst>
                    <c:strCache>
                      <c:ptCount val="3"/>
                      <c:pt idx="0">
                        <c:v>Scope 3.12 -  Slutbehandling av sålda produkter</c:v>
                      </c:pt>
                      <c:pt idx="1">
                        <c:v>tCO2e</c:v>
                      </c:pt>
                    </c:strCache>
                  </c:strRef>
                </c:tx>
                <c:spPr>
                  <a:solidFill>
                    <a:schemeClr val="accent5">
                      <a:lumMod val="6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Klimatbudget'!$E$73:$AH$73</c15:sqref>
                        </c15:fullRef>
                        <c15:formulaRef>
                          <c15:sqref>('03. Klimatbudget'!$G$73,'03. Klimatbudget'!$L$73,'03. Klimatbudget'!$Q$73,'03. Klimatbudget'!$V$73,'03. Klimatbudget'!$AA$73,'03. Klimatbudget'!$AF$73:$AH$73)</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41-0240-49E2-B0A4-FF807EF4BAE5}"/>
                  </c:ext>
                </c:extLst>
              </c15:ser>
            </c15:filteredBarSeries>
            <c15:filteredBarSeries>
              <c15:ser>
                <c:idx val="65"/>
                <c:order val="65"/>
                <c:tx>
                  <c:strRef>
                    <c:extLst xmlns:c15="http://schemas.microsoft.com/office/drawing/2012/chart">
                      <c:ext xmlns:c15="http://schemas.microsoft.com/office/drawing/2012/chart" uri="{02D57815-91ED-43cb-92C2-25804820EDAC}">
                        <c15:formulaRef>
                          <c15:sqref>'03. Klimatbudget'!$B$74:$D$74</c15:sqref>
                        </c15:formulaRef>
                      </c:ext>
                    </c:extLst>
                    <c:strCache>
                      <c:ptCount val="3"/>
                      <c:pt idx="0">
                        <c:v>Scope 3.13 - Nedströms uthyrda tillgångar</c:v>
                      </c:pt>
                      <c:pt idx="1">
                        <c:v>tCO2e</c:v>
                      </c:pt>
                    </c:strCache>
                  </c:strRef>
                </c:tx>
                <c:spPr>
                  <a:solidFill>
                    <a:schemeClr val="accent6">
                      <a:lumMod val="6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Klimatbudget'!$E$74:$AH$74</c15:sqref>
                        </c15:fullRef>
                        <c15:formulaRef>
                          <c15:sqref>('03. Klimatbudget'!$G$74,'03. Klimatbudget'!$L$74,'03. Klimatbudget'!$Q$74,'03. Klimatbudget'!$V$74,'03. Klimatbudget'!$AA$74,'03. Klimatbudget'!$AF$74:$AH$74)</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42-0240-49E2-B0A4-FF807EF4BAE5}"/>
                  </c:ext>
                </c:extLst>
              </c15:ser>
            </c15:filteredBarSeries>
            <c15:filteredBarSeries>
              <c15:ser>
                <c:idx val="66"/>
                <c:order val="66"/>
                <c:tx>
                  <c:strRef>
                    <c:extLst xmlns:c15="http://schemas.microsoft.com/office/drawing/2012/chart">
                      <c:ext xmlns:c15="http://schemas.microsoft.com/office/drawing/2012/chart" uri="{02D57815-91ED-43cb-92C2-25804820EDAC}">
                        <c15:formulaRef>
                          <c15:sqref>'03. Klimatbudget'!$B$75:$D$75</c15:sqref>
                        </c15:formulaRef>
                      </c:ext>
                    </c:extLst>
                    <c:strCache>
                      <c:ptCount val="3"/>
                      <c:pt idx="0">
                        <c:v>Scope 3.14 - Frachise</c:v>
                      </c:pt>
                      <c:pt idx="1">
                        <c:v>tCO2e</c:v>
                      </c:pt>
                    </c:strCache>
                  </c:strRef>
                </c:tx>
                <c:spPr>
                  <a:solidFill>
                    <a:schemeClr val="accent1">
                      <a:lumMod val="80000"/>
                      <a:lumOff val="2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Klimatbudget'!$E$75:$AH$75</c15:sqref>
                        </c15:fullRef>
                        <c15:formulaRef>
                          <c15:sqref>('03. Klimatbudget'!$G$75,'03. Klimatbudget'!$L$75,'03. Klimatbudget'!$Q$75,'03. Klimatbudget'!$V$75,'03. Klimatbudget'!$AA$75,'03. Klimatbudget'!$AF$75:$AH$75)</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43-0240-49E2-B0A4-FF807EF4BAE5}"/>
                  </c:ext>
                </c:extLst>
              </c15:ser>
            </c15:filteredBarSeries>
            <c15:filteredBarSeries>
              <c15:ser>
                <c:idx val="68"/>
                <c:order val="68"/>
                <c:tx>
                  <c:strRef>
                    <c:extLst xmlns:c15="http://schemas.microsoft.com/office/drawing/2012/chart">
                      <c:ext xmlns:c15="http://schemas.microsoft.com/office/drawing/2012/chart" uri="{02D57815-91ED-43cb-92C2-25804820EDAC}">
                        <c15:formulaRef>
                          <c15:sqref>'03. Klimatbudget'!$B$77:$D$77</c15:sqref>
                        </c15:formulaRef>
                      </c:ext>
                    </c:extLst>
                    <c:strCache>
                      <c:ptCount val="3"/>
                      <c:pt idx="0">
                        <c:v>Omsättning intressebolag</c:v>
                      </c:pt>
                      <c:pt idx="1">
                        <c:v>SEK</c:v>
                      </c:pt>
                    </c:strCache>
                  </c:strRef>
                </c:tx>
                <c:spPr>
                  <a:solidFill>
                    <a:schemeClr val="accent3">
                      <a:lumMod val="80000"/>
                      <a:lumOff val="2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Klimatbudget'!$E$77:$AH$77</c15:sqref>
                        </c15:fullRef>
                        <c15:formulaRef>
                          <c15:sqref>('03. Klimatbudget'!$G$77,'03. Klimatbudget'!$L$77,'03. Klimatbudget'!$Q$77,'03. Klimatbudget'!$V$77,'03. Klimatbudget'!$AA$77,'03. Klimatbudget'!$AF$77:$AH$77)</c15:sqref>
                        </c15:formulaRef>
                      </c:ext>
                    </c:extLst>
                    <c:numCache>
                      <c:formatCode>0%</c:formatCode>
                      <c:ptCount val="8"/>
                      <c:pt idx="1" formatCode="#,##0">
                        <c:v>2060602</c:v>
                      </c:pt>
                      <c:pt idx="2" formatCode="#,##0">
                        <c:v>2165713.4112561606</c:v>
                      </c:pt>
                      <c:pt idx="3" formatCode="#,##0">
                        <c:v>2276186.5608665789</c:v>
                      </c:pt>
                      <c:pt idx="4" formatCode="#,##0">
                        <c:v>2392294.9513733294</c:v>
                      </c:pt>
                      <c:pt idx="5" formatCode="#,##0">
                        <c:v>2514326.0366968606</c:v>
                      </c:pt>
                      <c:pt idx="6" formatCode="#,##0">
                        <c:v>2539469.2970638294</c:v>
                      </c:pt>
                      <c:pt idx="7" formatCode="#,##0">
                        <c:v>2564863.9900344675</c:v>
                      </c:pt>
                    </c:numCache>
                  </c:numRef>
                </c:val>
                <c:extLst xmlns:c15="http://schemas.microsoft.com/office/drawing/2012/chart">
                  <c:ext xmlns:c16="http://schemas.microsoft.com/office/drawing/2014/chart" uri="{C3380CC4-5D6E-409C-BE32-E72D297353CC}">
                    <c16:uniqueId val="{00000045-0240-49E2-B0A4-FF807EF4BAE5}"/>
                  </c:ext>
                </c:extLst>
              </c15:ser>
            </c15:filteredBarSeries>
            <c15:filteredBarSeries>
              <c15:ser>
                <c:idx val="69"/>
                <c:order val="69"/>
                <c:tx>
                  <c:strRef>
                    <c:extLst xmlns:c15="http://schemas.microsoft.com/office/drawing/2012/chart">
                      <c:ext xmlns:c15="http://schemas.microsoft.com/office/drawing/2012/chart" uri="{02D57815-91ED-43cb-92C2-25804820EDAC}">
                        <c15:formulaRef>
                          <c15:sqref>'03. Klimatbudget'!$B$78:$D$78</c15:sqref>
                        </c15:formulaRef>
                      </c:ext>
                    </c:extLst>
                    <c:strCache>
                      <c:ptCount val="3"/>
                      <c:pt idx="0">
                        <c:v>Genomsnittlig emissionsfaktor</c:v>
                      </c:pt>
                      <c:pt idx="1">
                        <c:v>kgCO2e/SEK</c:v>
                      </c:pt>
                    </c:strCache>
                  </c:strRef>
                </c:tx>
                <c:spPr>
                  <a:solidFill>
                    <a:schemeClr val="accent4">
                      <a:lumMod val="80000"/>
                      <a:lumOff val="2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Klimatbudget'!$E$78:$AH$78</c15:sqref>
                        </c15:fullRef>
                        <c15:formulaRef>
                          <c15:sqref>('03. Klimatbudget'!$G$78,'03. Klimatbudget'!$L$78,'03. Klimatbudget'!$Q$78,'03. Klimatbudget'!$V$78,'03. Klimatbudget'!$AA$78,'03. Klimatbudget'!$AF$78:$AH$78)</c15:sqref>
                        </c15:formulaRef>
                      </c:ext>
                    </c:extLst>
                    <c:numCache>
                      <c:formatCode>0%</c:formatCode>
                      <c:ptCount val="8"/>
                      <c:pt idx="1" formatCode="#\ ##0.0000">
                        <c:v>1.0789200000000001E-3</c:v>
                      </c:pt>
                      <c:pt idx="2" formatCode="#\ ##0.0000">
                        <c:v>6.3709147080000012E-4</c:v>
                      </c:pt>
                      <c:pt idx="3" formatCode="#\ ##0.0000">
                        <c:v>3.7619614259269208E-4</c:v>
                      </c:pt>
                      <c:pt idx="4" formatCode="#\ ##0.0000">
                        <c:v>2.2214006023955882E-4</c:v>
                      </c:pt>
                      <c:pt idx="5" formatCode="#\ ##0.0000">
                        <c:v>1.311714841708571E-4</c:v>
                      </c:pt>
                      <c:pt idx="6" formatCode="#\ ##0.0000">
                        <c:v>1.1805433575377139E-4</c:v>
                      </c:pt>
                      <c:pt idx="7" formatCode="#\ ##0.0000">
                        <c:v>1.0624890217839425E-4</c:v>
                      </c:pt>
                    </c:numCache>
                  </c:numRef>
                </c:val>
                <c:extLst xmlns:c15="http://schemas.microsoft.com/office/drawing/2012/chart">
                  <c:ext xmlns:c16="http://schemas.microsoft.com/office/drawing/2014/chart" uri="{C3380CC4-5D6E-409C-BE32-E72D297353CC}">
                    <c16:uniqueId val="{0000000A-0240-49E2-B0A4-FF807EF4BAE5}"/>
                  </c:ext>
                </c:extLst>
              </c15:ser>
            </c15:filteredBarSeries>
            <c15:filteredBarSeries>
              <c15:ser>
                <c:idx val="70"/>
                <c:order val="70"/>
                <c:tx>
                  <c:strRef>
                    <c:extLst xmlns:c15="http://schemas.microsoft.com/office/drawing/2012/chart">
                      <c:ext xmlns:c15="http://schemas.microsoft.com/office/drawing/2012/chart" uri="{02D57815-91ED-43cb-92C2-25804820EDAC}">
                        <c15:formulaRef>
                          <c15:sqref>'03. Klimatbudget'!$B$79:$D$79</c15:sqref>
                        </c15:formulaRef>
                      </c:ext>
                    </c:extLst>
                    <c:strCache>
                      <c:ptCount val="3"/>
                      <c:pt idx="0">
                        <c:v>Genomsnittlig emissionsfaktor</c:v>
                      </c:pt>
                      <c:pt idx="1">
                        <c:v>kgCO2e/SEK</c:v>
                      </c:pt>
                    </c:strCache>
                  </c:strRef>
                </c:tx>
                <c:spPr>
                  <a:solidFill>
                    <a:schemeClr val="accent5">
                      <a:lumMod val="80000"/>
                      <a:lumOff val="2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Klimatbudget'!$E$79:$AH$79</c15:sqref>
                        </c15:fullRef>
                        <c15:formulaRef>
                          <c15:sqref>('03. Klimatbudget'!$G$79,'03. Klimatbudget'!$L$79,'03. Klimatbudget'!$Q$79,'03. Klimatbudget'!$V$79,'03. Klimatbudget'!$AA$79,'03. Klimatbudget'!$AF$79:$AH$79)</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46-0240-49E2-B0A4-FF807EF4BAE5}"/>
                  </c:ext>
                </c:extLst>
              </c15:ser>
            </c15:filteredBarSeries>
            <c15:filteredBarSeries>
              <c15:ser>
                <c:idx val="71"/>
                <c:order val="71"/>
                <c:tx>
                  <c:strRef>
                    <c:extLst xmlns:c15="http://schemas.microsoft.com/office/drawing/2012/chart">
                      <c:ext xmlns:c15="http://schemas.microsoft.com/office/drawing/2012/chart" uri="{02D57815-91ED-43cb-92C2-25804820EDAC}">
                        <c15:formulaRef>
                          <c15:sqref>'03. Klimatbudget'!$B$80:$D$80</c15:sqref>
                        </c15:formulaRef>
                      </c:ext>
                    </c:extLst>
                    <c:strCache>
                      <c:ptCount val="3"/>
                      <c:pt idx="0">
                        <c:v>Totala utsläpp Scope 1, 2 och 3 </c:v>
                      </c:pt>
                    </c:strCache>
                  </c:strRef>
                </c:tx>
                <c:spPr>
                  <a:solidFill>
                    <a:schemeClr val="accent6">
                      <a:lumMod val="80000"/>
                      <a:lumOff val="2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Klimatbudget'!$E$80:$AH$80</c15:sqref>
                        </c15:fullRef>
                        <c15:formulaRef>
                          <c15:sqref>('03. Klimatbudget'!$G$80,'03. Klimatbudget'!$L$80,'03. Klimatbudget'!$Q$80,'03. Klimatbudget'!$V$80,'03. Klimatbudget'!$AA$80,'03. Klimatbudget'!$AF$80:$AH$80)</c15:sqref>
                        </c15:formulaRef>
                      </c:ext>
                    </c:extLst>
                    <c:numCache>
                      <c:formatCode>#,##0</c:formatCode>
                      <c:ptCount val="8"/>
                    </c:numCache>
                  </c:numRef>
                </c:val>
                <c:extLst xmlns:c15="http://schemas.microsoft.com/office/drawing/2012/chart">
                  <c:ext xmlns:c16="http://schemas.microsoft.com/office/drawing/2014/chart" uri="{C3380CC4-5D6E-409C-BE32-E72D297353CC}">
                    <c16:uniqueId val="{00000047-0240-49E2-B0A4-FF807EF4BAE5}"/>
                  </c:ext>
                </c:extLst>
              </c15:ser>
            </c15:filteredBarSeries>
            <c15:filteredBarSeries>
              <c15:ser>
                <c:idx val="72"/>
                <c:order val="72"/>
                <c:tx>
                  <c:strRef>
                    <c:extLst xmlns:c15="http://schemas.microsoft.com/office/drawing/2012/chart">
                      <c:ext xmlns:c15="http://schemas.microsoft.com/office/drawing/2012/chart" uri="{02D57815-91ED-43cb-92C2-25804820EDAC}">
                        <c15:formulaRef>
                          <c15:sqref>'03. Klimatbudget'!$B$81:$D$81</c15:sqref>
                        </c15:formulaRef>
                      </c:ext>
                    </c:extLst>
                    <c:strCache>
                      <c:ptCount val="3"/>
                      <c:pt idx="0">
                        <c:v>Totala utsläpp</c:v>
                      </c:pt>
                      <c:pt idx="1">
                        <c:v>tCO2e</c:v>
                      </c:pt>
                    </c:strCache>
                  </c:strRef>
                </c:tx>
                <c:spPr>
                  <a:solidFill>
                    <a:schemeClr val="accent1">
                      <a:lumMod val="8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Klimatbudget'!$E$81:$AH$81</c15:sqref>
                        </c15:fullRef>
                        <c15:formulaRef>
                          <c15:sqref>('03. Klimatbudget'!$G$81,'03. Klimatbudget'!$L$81,'03. Klimatbudget'!$Q$81,'03. Klimatbudget'!$V$81,'03. Klimatbudget'!$AA$81,'03. Klimatbudget'!$AF$81:$AH$81)</c15:sqref>
                        </c15:formulaRef>
                      </c:ext>
                    </c:extLst>
                    <c:numCache>
                      <c:formatCode>General</c:formatCode>
                      <c:ptCount val="8"/>
                      <c:pt idx="1" formatCode="#,##0">
                        <c:v>17692.487290466699</c:v>
                      </c:pt>
                      <c:pt idx="2" formatCode="#,##0">
                        <c:v>10534.466967079408</c:v>
                      </c:pt>
                      <c:pt idx="3" formatCode="#,##0">
                        <c:v>6276.0129546309454</c:v>
                      </c:pt>
                      <c:pt idx="4" formatCode="#,##0">
                        <c:v>3741.384106097611</c:v>
                      </c:pt>
                      <c:pt idx="5" formatCode="#,##0">
                        <c:v>2232.0218006837194</c:v>
                      </c:pt>
                      <c:pt idx="6" formatCode="#,##0">
                        <c:v>2013.1415883550992</c:v>
                      </c:pt>
                      <c:pt idx="7" formatCode="#,##0">
                        <c:v>1815.7898545295502</c:v>
                      </c:pt>
                    </c:numCache>
                  </c:numRef>
                </c:val>
                <c:extLst xmlns:c15="http://schemas.microsoft.com/office/drawing/2012/chart">
                  <c:ext xmlns:c16="http://schemas.microsoft.com/office/drawing/2014/chart" uri="{C3380CC4-5D6E-409C-BE32-E72D297353CC}">
                    <c16:uniqueId val="{00000048-0240-49E2-B0A4-FF807EF4BAE5}"/>
                  </c:ext>
                </c:extLst>
              </c15:ser>
            </c15:filteredBarSeries>
            <c15:filteredBarSeries>
              <c15:ser>
                <c:idx val="73"/>
                <c:order val="73"/>
                <c:tx>
                  <c:strRef>
                    <c:extLst xmlns:c15="http://schemas.microsoft.com/office/drawing/2012/chart">
                      <c:ext xmlns:c15="http://schemas.microsoft.com/office/drawing/2012/chart" uri="{02D57815-91ED-43cb-92C2-25804820EDAC}">
                        <c15:formulaRef>
                          <c15:sqref>'03. Klimatbudget'!$B$82:$D$82</c15:sqref>
                        </c15:formulaRef>
                      </c:ext>
                    </c:extLst>
                    <c:strCache>
                      <c:ptCount val="3"/>
                      <c:pt idx="0">
                        <c:v>Total utsläppsintensitet per student och forskare</c:v>
                      </c:pt>
                      <c:pt idx="1">
                        <c:v>tCO2e/person</c:v>
                      </c:pt>
                    </c:strCache>
                  </c:strRef>
                </c:tx>
                <c:spPr>
                  <a:solidFill>
                    <a:schemeClr val="accent2">
                      <a:lumMod val="8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Klimatbudget'!$Q$7,'03. Klimatbudget'!$V$7,'03. Klimatbudget'!$AA$7,'03. Klimatbudget'!$AF$7:$AH$7)</c15:sqref>
                        </c15:formulaRef>
                      </c:ext>
                    </c:extLst>
                    <c:strCache>
                      <c:ptCount val="8"/>
                      <c:pt idx="0">
                        <c:v>Kommentar</c:v>
                      </c:pt>
                      <c:pt idx="1">
                        <c:v>2028</c:v>
                      </c:pt>
                      <c:pt idx="2">
                        <c:v>2033</c:v>
                      </c:pt>
                      <c:pt idx="3">
                        <c:v>2038</c:v>
                      </c:pt>
                      <c:pt idx="4">
                        <c:v>2043</c:v>
                      </c:pt>
                      <c:pt idx="5">
                        <c:v>2048</c:v>
                      </c:pt>
                      <c:pt idx="6">
                        <c:v>2049</c:v>
                      </c:pt>
                      <c:pt idx="7">
                        <c:v>2050</c:v>
                      </c:pt>
                    </c:strCache>
                  </c:strRef>
                </c:cat>
                <c:val>
                  <c:numRef>
                    <c:extLst>
                      <c:ext xmlns:c15="http://schemas.microsoft.com/office/drawing/2012/chart" uri="{02D57815-91ED-43cb-92C2-25804820EDAC}">
                        <c15:fullRef>
                          <c15:sqref>'03. Klimatbudget'!$E$82:$AH$82</c15:sqref>
                        </c15:fullRef>
                        <c15:formulaRef>
                          <c15:sqref>('03. Klimatbudget'!$G$82,'03. Klimatbudget'!$L$82,'03. Klimatbudget'!$Q$82,'03. Klimatbudget'!$V$82,'03. Klimatbudget'!$AA$82,'03. Klimatbudget'!$AF$82:$AH$82)</c15:sqref>
                        </c15:formulaRef>
                      </c:ext>
                    </c:extLst>
                    <c:numCache>
                      <c:formatCode>General</c:formatCode>
                      <c:ptCount val="8"/>
                      <c:pt idx="1" formatCode="0.00">
                        <c:v>0.41629381859921644</c:v>
                      </c:pt>
                      <c:pt idx="2" formatCode="0.00">
                        <c:v>0.24786981099010372</c:v>
                      </c:pt>
                      <c:pt idx="3" formatCode="0.00">
                        <c:v>0.14767089305013989</c:v>
                      </c:pt>
                      <c:pt idx="4" formatCode="0.00">
                        <c:v>8.8032567202296727E-2</c:v>
                      </c:pt>
                      <c:pt idx="5" formatCode="0.00">
                        <c:v>5.2518160016087514E-2</c:v>
                      </c:pt>
                      <c:pt idx="6" formatCode="0.00">
                        <c:v>4.736803737306116E-2</c:v>
                      </c:pt>
                      <c:pt idx="7" formatCode="0.00">
                        <c:v>4.2724467165401181E-2</c:v>
                      </c:pt>
                    </c:numCache>
                  </c:numRef>
                </c:val>
                <c:extLst xmlns:c15="http://schemas.microsoft.com/office/drawing/2012/chart">
                  <c:ext xmlns:c16="http://schemas.microsoft.com/office/drawing/2014/chart" uri="{C3380CC4-5D6E-409C-BE32-E72D297353CC}">
                    <c16:uniqueId val="{00000049-0240-49E2-B0A4-FF807EF4BAE5}"/>
                  </c:ext>
                </c:extLst>
              </c15:ser>
            </c15:filteredBarSeries>
          </c:ext>
        </c:extLst>
      </c:barChart>
      <c:catAx>
        <c:axId val="1309806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309801375"/>
        <c:crosses val="autoZero"/>
        <c:auto val="1"/>
        <c:lblAlgn val="ctr"/>
        <c:lblOffset val="100"/>
        <c:noMultiLvlLbl val="0"/>
      </c:catAx>
      <c:valAx>
        <c:axId val="130980137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v-SE"/>
                  <a:t>ton CO2e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30980665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a:t>Klimateffektivitet Lärosäte A</a:t>
            </a:r>
            <a:br>
              <a:rPr lang="sv-SE"/>
            </a:br>
            <a:r>
              <a:rPr lang="sv-SE" sz="1100"/>
              <a:t>Utsläpp</a:t>
            </a:r>
            <a:r>
              <a:rPr lang="sv-SE" sz="1100" baseline="0"/>
              <a:t> per helårsstudent och verksam forskare</a:t>
            </a:r>
            <a:br>
              <a:rPr lang="sv-SE" sz="1100" baseline="0"/>
            </a:br>
            <a:r>
              <a:rPr lang="sv-SE" sz="1100" baseline="0"/>
              <a:t>Scope 1, 2 och 3</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stacked"/>
        <c:varyColors val="0"/>
        <c:ser>
          <c:idx val="73"/>
          <c:order val="73"/>
          <c:tx>
            <c:strRef>
              <c:f>'03. Klimatbudget'!$B$82:$D$82</c:f>
              <c:strCache>
                <c:ptCount val="3"/>
                <c:pt idx="0">
                  <c:v>Total utsläppsintensitet per student och forskare</c:v>
                </c:pt>
                <c:pt idx="1">
                  <c:v>tCO2e/person</c:v>
                </c:pt>
              </c:strCache>
            </c:strRef>
          </c:tx>
          <c:spPr>
            <a:solidFill>
              <a:schemeClr val="accent2">
                <a:lumMod val="80000"/>
              </a:schemeClr>
            </a:solidFill>
            <a:ln>
              <a:noFill/>
            </a:ln>
            <a:effectLst/>
          </c:spPr>
          <c:invertIfNegative val="0"/>
          <c:cat>
            <c:strRef>
              <c:extLst>
                <c:ext xmlns:c15="http://schemas.microsoft.com/office/drawing/2012/chart" uri="{02D57815-91ED-43cb-92C2-25804820EDAC}">
                  <c15:fullRef>
                    <c15:sqref>'03. Klimatbudget'!$E$7:$AH$7</c15:sqref>
                  </c15:fullRef>
                </c:ext>
              </c:extLst>
              <c:f>('03. Klimatbudget'!$G$7,'03. Klimatbudget'!$L$7,'03. Klimatbudget'!$V$7,'03. Klimatbudget'!$AA$7,'03. Klimatbudget'!$AF$7:$AH$7)</c:f>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Klimatbudget'!$E$82:$AH$82</c15:sqref>
                  </c15:fullRef>
                </c:ext>
              </c:extLst>
              <c:f>('03. Klimatbudget'!$G$82,'03. Klimatbudget'!$L$82,'03. Klimatbudget'!$V$82,'03. Klimatbudget'!$AA$82,'03. Klimatbudget'!$AF$82:$AH$82)</c:f>
              <c:numCache>
                <c:formatCode>General</c:formatCode>
                <c:ptCount val="7"/>
                <c:pt idx="1" formatCode="0.00">
                  <c:v>0.41629381859921644</c:v>
                </c:pt>
                <c:pt idx="2" formatCode="0.00">
                  <c:v>0.14767089305013989</c:v>
                </c:pt>
                <c:pt idx="3" formatCode="0.00">
                  <c:v>8.8032567202296727E-2</c:v>
                </c:pt>
                <c:pt idx="4" formatCode="0.00">
                  <c:v>5.2518160016087514E-2</c:v>
                </c:pt>
                <c:pt idx="5" formatCode="0.00">
                  <c:v>4.736803737306116E-2</c:v>
                </c:pt>
                <c:pt idx="6" formatCode="0.00">
                  <c:v>4.2724467165401181E-2</c:v>
                </c:pt>
              </c:numCache>
            </c:numRef>
          </c:val>
          <c:extLst xmlns:c15="http://schemas.microsoft.com/office/drawing/2012/chart">
            <c:ext xmlns:c16="http://schemas.microsoft.com/office/drawing/2014/chart" uri="{C3380CC4-5D6E-409C-BE32-E72D297353CC}">
              <c16:uniqueId val="{0000004A-22B1-479F-9C39-451B4B247612}"/>
            </c:ext>
          </c:extLst>
        </c:ser>
        <c:dLbls>
          <c:showLegendKey val="0"/>
          <c:showVal val="0"/>
          <c:showCatName val="0"/>
          <c:showSerName val="0"/>
          <c:showPercent val="0"/>
          <c:showBubbleSize val="0"/>
        </c:dLbls>
        <c:gapWidth val="150"/>
        <c:overlap val="100"/>
        <c:axId val="1309806655"/>
        <c:axId val="1309801375"/>
        <c:extLst>
          <c:ext xmlns:c15="http://schemas.microsoft.com/office/drawing/2012/chart" uri="{02D57815-91ED-43cb-92C2-25804820EDAC}">
            <c15:filteredBarSeries>
              <c15:ser>
                <c:idx val="0"/>
                <c:order val="0"/>
                <c:tx>
                  <c:strRef>
                    <c:extLst>
                      <c:ext uri="{02D57815-91ED-43cb-92C2-25804820EDAC}">
                        <c15:formulaRef>
                          <c15:sqref>'03. Klimatbudget'!$B$8:$D$8</c15:sqref>
                        </c15:formulaRef>
                      </c:ext>
                    </c:extLst>
                    <c:strCache>
                      <c:ptCount val="3"/>
                      <c:pt idx="0">
                        <c:v>Antal helårsstudenter</c:v>
                      </c:pt>
                    </c:strCache>
                  </c:strRef>
                </c:tx>
                <c:spPr>
                  <a:solidFill>
                    <a:schemeClr val="accent1"/>
                  </a:solidFill>
                  <a:ln>
                    <a:noFill/>
                  </a:ln>
                  <a:effectLst/>
                </c:spPr>
                <c:invertIfNegative val="0"/>
                <c:cat>
                  <c:strRef>
                    <c:extLst>
                      <c:ex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uri="{02D57815-91ED-43cb-92C2-25804820EDAC}">
                        <c15:fullRef>
                          <c15:sqref>'03. Klimatbudget'!$E$8:$AH$8</c15:sqref>
                        </c15:fullRef>
                        <c15:formulaRef>
                          <c15:sqref>('03. Klimatbudget'!$G$8,'03. Klimatbudget'!$L$8,'03. Klimatbudget'!$V$8,'03. Klimatbudget'!$AA$8,'03. Klimatbudget'!$AF$8:$AH$8)</c15:sqref>
                        </c15:formulaRef>
                      </c:ext>
                    </c:extLst>
                    <c:numCache>
                      <c:formatCode>0%</c:formatCode>
                      <c:ptCount val="7"/>
                      <c:pt idx="1" formatCode="#,##0">
                        <c:v>40000</c:v>
                      </c:pt>
                      <c:pt idx="2" formatCode="#,##0">
                        <c:v>40000</c:v>
                      </c:pt>
                      <c:pt idx="3" formatCode="#,##0">
                        <c:v>40000</c:v>
                      </c:pt>
                      <c:pt idx="4" formatCode="#,##0">
                        <c:v>40000</c:v>
                      </c:pt>
                      <c:pt idx="5" formatCode="#,##0">
                        <c:v>40000</c:v>
                      </c:pt>
                      <c:pt idx="6" formatCode="#,##0">
                        <c:v>40000</c:v>
                      </c:pt>
                    </c:numCache>
                  </c:numRef>
                </c:val>
                <c:extLst>
                  <c:ext xmlns:c16="http://schemas.microsoft.com/office/drawing/2014/chart" uri="{C3380CC4-5D6E-409C-BE32-E72D297353CC}">
                    <c16:uniqueId val="{00000000-22B1-479F-9C39-451B4B247612}"/>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'03. Klimatbudget'!$B$9:$D$9</c15:sqref>
                        </c15:formulaRef>
                      </c:ext>
                    </c:extLst>
                    <c:strCache>
                      <c:ptCount val="3"/>
                      <c:pt idx="0">
                        <c:v>Antal helårsanställda (forskare och akademiskt verksamma)</c:v>
                      </c:pt>
                    </c:strCache>
                  </c:strRef>
                </c:tx>
                <c:spPr>
                  <a:solidFill>
                    <a:schemeClr val="accent2"/>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Klimatbudget'!$E$9:$AH$9</c15:sqref>
                        </c15:fullRef>
                        <c15:formulaRef>
                          <c15:sqref>('03. Klimatbudget'!$G$9,'03. Klimatbudget'!$L$9,'03. Klimatbudget'!$V$9,'03. Klimatbudget'!$AA$9,'03. Klimatbudget'!$AF$9:$AH$9)</c15:sqref>
                        </c15:formulaRef>
                      </c:ext>
                    </c:extLst>
                    <c:numCache>
                      <c:formatCode>0%</c:formatCode>
                      <c:ptCount val="7"/>
                      <c:pt idx="1" formatCode="#,##0">
                        <c:v>2500</c:v>
                      </c:pt>
                      <c:pt idx="2" formatCode="#,##0">
                        <c:v>2500</c:v>
                      </c:pt>
                      <c:pt idx="3" formatCode="#,##0">
                        <c:v>2500</c:v>
                      </c:pt>
                      <c:pt idx="4" formatCode="#,##0">
                        <c:v>2500</c:v>
                      </c:pt>
                      <c:pt idx="5" formatCode="#,##0">
                        <c:v>2500</c:v>
                      </c:pt>
                      <c:pt idx="6" formatCode="#,##0">
                        <c:v>2500</c:v>
                      </c:pt>
                    </c:numCache>
                  </c:numRef>
                </c:val>
                <c:extLst xmlns:c15="http://schemas.microsoft.com/office/drawing/2012/chart">
                  <c:ext xmlns:c16="http://schemas.microsoft.com/office/drawing/2014/chart" uri="{C3380CC4-5D6E-409C-BE32-E72D297353CC}">
                    <c16:uniqueId val="{00000003-22B1-479F-9C39-451B4B247612}"/>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'03. Klimatbudget'!$B$10:$D$10</c15:sqref>
                        </c15:formulaRef>
                      </c:ext>
                    </c:extLst>
                    <c:strCache>
                      <c:ptCount val="3"/>
                      <c:pt idx="0">
                        <c:v>Antal helårsanställda (stab, teknisk/administrativ personal)</c:v>
                      </c:pt>
                    </c:strCache>
                  </c:strRef>
                </c:tx>
                <c:spPr>
                  <a:solidFill>
                    <a:schemeClr val="accent3"/>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Klimatbudget'!$E$10:$AH$10</c15:sqref>
                        </c15:fullRef>
                        <c15:formulaRef>
                          <c15:sqref>('03. Klimatbudget'!$G$10,'03. Klimatbudget'!$L$10,'03. Klimatbudget'!$V$10,'03. Klimatbudget'!$AA$10,'03. Klimatbudget'!$AF$10:$AH$10)</c15:sqref>
                        </c15:formulaRef>
                      </c:ext>
                    </c:extLst>
                    <c:numCache>
                      <c:formatCode>0%</c:formatCode>
                      <c:ptCount val="7"/>
                      <c:pt idx="1" formatCode="#,##0">
                        <c:v>2000</c:v>
                      </c:pt>
                      <c:pt idx="2" formatCode="#,##0">
                        <c:v>2000</c:v>
                      </c:pt>
                      <c:pt idx="3" formatCode="#,##0">
                        <c:v>2000</c:v>
                      </c:pt>
                      <c:pt idx="4" formatCode="#,##0">
                        <c:v>2000</c:v>
                      </c:pt>
                      <c:pt idx="5" formatCode="#,##0">
                        <c:v>2000</c:v>
                      </c:pt>
                      <c:pt idx="6" formatCode="#,##0">
                        <c:v>2000</c:v>
                      </c:pt>
                    </c:numCache>
                  </c:numRef>
                </c:val>
                <c:extLst xmlns:c15="http://schemas.microsoft.com/office/drawing/2012/chart">
                  <c:ext xmlns:c16="http://schemas.microsoft.com/office/drawing/2014/chart" uri="{C3380CC4-5D6E-409C-BE32-E72D297353CC}">
                    <c16:uniqueId val="{00000004-22B1-479F-9C39-451B4B247612}"/>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'03. Klimatbudget'!$B$11:$D$11</c15:sqref>
                        </c15:formulaRef>
                      </c:ext>
                    </c:extLst>
                    <c:strCache>
                      <c:ptCount val="3"/>
                      <c:pt idx="0">
                        <c:v>Antal helårsanställda (stab, teknisk/administrativ personal)</c:v>
                      </c:pt>
                    </c:strCache>
                  </c:strRef>
                </c:tx>
                <c:spPr>
                  <a:solidFill>
                    <a:schemeClr val="accent4"/>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Klimatbudget'!$E$11:$AH$11</c15:sqref>
                        </c15:fullRef>
                        <c15:formulaRef>
                          <c15:sqref>('03. Klimatbudget'!$G$11,'03. Klimatbudget'!$L$11,'03. Klimatbudget'!$V$11,'03. Klimatbudget'!$AA$11,'03. Klimatbudget'!$AF$11:$AH$11)</c15:sqref>
                        </c15:formulaRef>
                      </c:ext>
                    </c:extLst>
                    <c:numCache>
                      <c:formatCode>General</c:formatCode>
                      <c:ptCount val="7"/>
                    </c:numCache>
                  </c:numRef>
                </c:val>
                <c:extLst xmlns:c15="http://schemas.microsoft.com/office/drawing/2012/chart">
                  <c:ext xmlns:c16="http://schemas.microsoft.com/office/drawing/2014/chart" uri="{C3380CC4-5D6E-409C-BE32-E72D297353CC}">
                    <c16:uniqueId val="{00000005-22B1-479F-9C39-451B4B247612}"/>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'03. Klimatbudget'!$B$12:$D$12</c15:sqref>
                        </c15:formulaRef>
                      </c:ext>
                    </c:extLst>
                    <c:strCache>
                      <c:ptCount val="3"/>
                      <c:pt idx="0">
                        <c:v>Scope 1</c:v>
                      </c:pt>
                    </c:strCache>
                  </c:strRef>
                </c:tx>
                <c:spPr>
                  <a:solidFill>
                    <a:schemeClr val="accent5"/>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Klimatbudget'!$E$12:$AH$12</c15:sqref>
                        </c15:fullRef>
                        <c15:formulaRef>
                          <c15:sqref>('03. Klimatbudget'!$G$12,'03. Klimatbudget'!$L$12,'03. Klimatbudget'!$V$12,'03. Klimatbudget'!$AA$12,'03. Klimatbudget'!$AF$12:$AH$12)</c15:sqref>
                        </c15:formulaRef>
                      </c:ext>
                    </c:extLst>
                    <c:numCache>
                      <c:formatCode>#,##0</c:formatCode>
                      <c:ptCount val="7"/>
                    </c:numCache>
                  </c:numRef>
                </c:val>
                <c:extLst xmlns:c15="http://schemas.microsoft.com/office/drawing/2012/chart">
                  <c:ext xmlns:c16="http://schemas.microsoft.com/office/drawing/2014/chart" uri="{C3380CC4-5D6E-409C-BE32-E72D297353CC}">
                    <c16:uniqueId val="{00000001-22B1-479F-9C39-451B4B247612}"/>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'03. Klimatbudget'!$B$13:$D$13</c15:sqref>
                        </c15:formulaRef>
                      </c:ext>
                    </c:extLst>
                    <c:strCache>
                      <c:ptCount val="3"/>
                      <c:pt idx="0">
                        <c:v>Direkta utsläpp från eget stationär bränsle</c:v>
                      </c:pt>
                      <c:pt idx="1">
                        <c:v>tCO2e</c:v>
                      </c:pt>
                    </c:strCache>
                  </c:strRef>
                </c:tx>
                <c:spPr>
                  <a:solidFill>
                    <a:schemeClr val="accent6"/>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Klimatbudget'!$E$13:$AH$13</c15:sqref>
                        </c15:fullRef>
                        <c15:formulaRef>
                          <c15:sqref>('03. Klimatbudget'!$G$13,'03. Klimatbudget'!$L$13,'03. Klimatbudget'!$V$13,'03. Klimatbudget'!$AA$13,'03. Klimatbudget'!$AF$13:$AH$13)</c15:sqref>
                        </c15:formulaRef>
                      </c:ext>
                    </c:extLst>
                    <c:numCache>
                      <c:formatCode>0%</c:formatCode>
                      <c:ptCount val="7"/>
                      <c:pt idx="1" formatCode="#,##0">
                        <c:v>29.16</c:v>
                      </c:pt>
                      <c:pt idx="2" formatCode="#,##0">
                        <c:v>10.167463313316</c:v>
                      </c:pt>
                      <c:pt idx="3" formatCode="#,##0">
                        <c:v>6.0037854118799645</c:v>
                      </c:pt>
                      <c:pt idx="4" formatCode="#,##0">
                        <c:v>3.5451752478610001</c:v>
                      </c:pt>
                      <c:pt idx="5" formatCode="#,##0">
                        <c:v>3.1906577230749003</c:v>
                      </c:pt>
                      <c:pt idx="6" formatCode="#,##0">
                        <c:v>2.8715919507674101</c:v>
                      </c:pt>
                    </c:numCache>
                  </c:numRef>
                </c:val>
                <c:extLst xmlns:c15="http://schemas.microsoft.com/office/drawing/2012/chart">
                  <c:ext xmlns:c16="http://schemas.microsoft.com/office/drawing/2014/chart" uri="{C3380CC4-5D6E-409C-BE32-E72D297353CC}">
                    <c16:uniqueId val="{00000006-22B1-479F-9C39-451B4B247612}"/>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'03. Klimatbudget'!$B$14:$D$14</c15:sqref>
                        </c15:formulaRef>
                      </c:ext>
                    </c:extLst>
                    <c:strCache>
                      <c:ptCount val="3"/>
                      <c:pt idx="0">
                        <c:v>Egna köldmedieutsläpp</c:v>
                      </c:pt>
                      <c:pt idx="1">
                        <c:v>tCO2e</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Klimatbudget'!$E$14:$AH$14</c15:sqref>
                        </c15:fullRef>
                        <c15:formulaRef>
                          <c15:sqref>('03. Klimatbudget'!$G$14,'03. Klimatbudget'!$L$14,'03. Klimatbudget'!$V$14,'03. Klimatbudget'!$AA$14,'03. Klimatbudget'!$AF$14:$AH$14)</c15:sqref>
                        </c15:formulaRef>
                      </c:ext>
                    </c:extLst>
                    <c:numCache>
                      <c:formatCode>0%</c:formatCode>
                      <c:ptCount val="7"/>
                      <c:pt idx="1" formatCode="#,##0">
                        <c:v>1.4580000000000002</c:v>
                      </c:pt>
                      <c:pt idx="2" formatCode="#,##0">
                        <c:v>0.50837316566580026</c:v>
                      </c:pt>
                      <c:pt idx="3" formatCode="#,##0">
                        <c:v>0.30018927059399841</c:v>
                      </c:pt>
                      <c:pt idx="4" formatCode="#,##0">
                        <c:v>0.17725876239305016</c:v>
                      </c:pt>
                      <c:pt idx="5" formatCode="#,##0">
                        <c:v>0.15953288615374514</c:v>
                      </c:pt>
                      <c:pt idx="6" formatCode="#,##0">
                        <c:v>0.14357959753837063</c:v>
                      </c:pt>
                    </c:numCache>
                  </c:numRef>
                </c:val>
                <c:extLst xmlns:c15="http://schemas.microsoft.com/office/drawing/2012/chart">
                  <c:ext xmlns:c16="http://schemas.microsoft.com/office/drawing/2014/chart" uri="{C3380CC4-5D6E-409C-BE32-E72D297353CC}">
                    <c16:uniqueId val="{00000007-22B1-479F-9C39-451B4B247612}"/>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'03. Klimatbudget'!$B$15:$D$15</c15:sqref>
                        </c15:formulaRef>
                      </c:ext>
                    </c:extLst>
                    <c:strCache>
                      <c:ptCount val="3"/>
                      <c:pt idx="0">
                        <c:v>Direkta utsläpp från egna fordon</c:v>
                      </c:pt>
                      <c:pt idx="1">
                        <c:v>tCO2e</c:v>
                      </c:pt>
                    </c:strCache>
                  </c:strRef>
                </c:tx>
                <c:spPr>
                  <a:solidFill>
                    <a:schemeClr val="accent2">
                      <a:lumMod val="6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Klimatbudget'!$E$15:$AH$15</c15:sqref>
                        </c15:fullRef>
                        <c15:formulaRef>
                          <c15:sqref>('03. Klimatbudget'!$G$15,'03. Klimatbudget'!$L$15,'03. Klimatbudget'!$V$15,'03. Klimatbudget'!$AA$15,'03. Klimatbudget'!$AF$15:$AH$15)</c15:sqref>
                        </c15:formulaRef>
                      </c:ext>
                    </c:extLst>
                    <c:numCache>
                      <c:formatCode>General</c:formatCode>
                      <c:ptCount val="7"/>
                      <c:pt idx="1" formatCode="#,##0">
                        <c:v>3.1830658695000005</c:v>
                      </c:pt>
                      <c:pt idx="2" formatCode="#,##0">
                        <c:v>1.0037433159006228</c:v>
                      </c:pt>
                      <c:pt idx="3" formatCode="#,##0">
                        <c:v>0.56365217403830048</c:v>
                      </c:pt>
                      <c:pt idx="4" formatCode="#,##0">
                        <c:v>0.31651894290627319</c:v>
                      </c:pt>
                      <c:pt idx="5" formatCode="#,##0">
                        <c:v>0.28201837812948943</c:v>
                      </c:pt>
                      <c:pt idx="6" formatCode="#,##0">
                        <c:v>0.25127837491337507</c:v>
                      </c:pt>
                    </c:numCache>
                  </c:numRef>
                </c:val>
                <c:extLst xmlns:c15="http://schemas.microsoft.com/office/drawing/2012/chart">
                  <c:ext xmlns:c16="http://schemas.microsoft.com/office/drawing/2014/chart" uri="{C3380CC4-5D6E-409C-BE32-E72D297353CC}">
                    <c16:uniqueId val="{00000008-22B1-479F-9C39-451B4B247612}"/>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'03. Klimatbudget'!$B$16:$D$16</c15:sqref>
                        </c15:formulaRef>
                      </c:ext>
                    </c:extLst>
                    <c:strCache>
                      <c:ptCount val="3"/>
                      <c:pt idx="0">
                        <c:v>Total körsträcka</c:v>
                      </c:pt>
                      <c:pt idx="1">
                        <c:v>km</c:v>
                      </c:pt>
                    </c:strCache>
                  </c:strRef>
                </c:tx>
                <c:spPr>
                  <a:solidFill>
                    <a:schemeClr val="accent3">
                      <a:lumMod val="6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Klimatbudget'!$E$16:$AH$16</c15:sqref>
                        </c15:fullRef>
                        <c15:formulaRef>
                          <c15:sqref>('03. Klimatbudget'!$G$16,'03. Klimatbudget'!$L$16,'03. Klimatbudget'!$V$16,'03. Klimatbudget'!$AA$16,'03. Klimatbudget'!$AF$16:$AH$16)</c15:sqref>
                        </c15:formulaRef>
                      </c:ext>
                    </c:extLst>
                    <c:numCache>
                      <c:formatCode>0%</c:formatCode>
                      <c:ptCount val="7"/>
                      <c:pt idx="1" formatCode="#,##0">
                        <c:v>29108.97</c:v>
                      </c:pt>
                      <c:pt idx="2" formatCode="#,##0">
                        <c:v>26325.630689969043</c:v>
                      </c:pt>
                      <c:pt idx="3" formatCode="#,##0">
                        <c:v>25035.412843502632</c:v>
                      </c:pt>
                      <c:pt idx="4" formatCode="#,##0">
                        <c:v>23808.428509309673</c:v>
                      </c:pt>
                      <c:pt idx="5" formatCode="#,##0">
                        <c:v>23570.344224216577</c:v>
                      </c:pt>
                      <c:pt idx="6" formatCode="#,##0">
                        <c:v>23334.640781974409</c:v>
                      </c:pt>
                    </c:numCache>
                  </c:numRef>
                </c:val>
                <c:extLst xmlns:c15="http://schemas.microsoft.com/office/drawing/2012/chart">
                  <c:ext xmlns:c16="http://schemas.microsoft.com/office/drawing/2014/chart" uri="{C3380CC4-5D6E-409C-BE32-E72D297353CC}">
                    <c16:uniqueId val="{00000009-22B1-479F-9C39-451B4B247612}"/>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'03. Klimatbudget'!$B$17:$D$17</c15:sqref>
                        </c15:formulaRef>
                      </c:ext>
                    </c:extLst>
                    <c:strCache>
                      <c:ptCount val="3"/>
                      <c:pt idx="0">
                        <c:v>Snittutsläpp fordonsflotta</c:v>
                      </c:pt>
                      <c:pt idx="1">
                        <c:v>kgCO2e/km</c:v>
                      </c:pt>
                    </c:strCache>
                  </c:strRef>
                </c:tx>
                <c:spPr>
                  <a:solidFill>
                    <a:schemeClr val="accent4">
                      <a:lumMod val="6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Klimatbudget'!$E$17:$AH$17</c15:sqref>
                        </c15:fullRef>
                        <c15:formulaRef>
                          <c15:sqref>('03. Klimatbudget'!$G$17,'03. Klimatbudget'!$L$17,'03. Klimatbudget'!$V$17,'03. Klimatbudget'!$AA$17,'03. Klimatbudget'!$AF$17:$AH$17)</c15:sqref>
                        </c15:formulaRef>
                      </c:ext>
                    </c:extLst>
                    <c:numCache>
                      <c:formatCode>0%</c:formatCode>
                      <c:ptCount val="7"/>
                      <c:pt idx="1" formatCode="#,##0.00">
                        <c:v>0.10935000000000002</c:v>
                      </c:pt>
                      <c:pt idx="2" formatCode="#,##0.00">
                        <c:v>3.8127987424935013E-2</c:v>
                      </c:pt>
                      <c:pt idx="3" formatCode="#,##0.00">
                        <c:v>2.2514195294549875E-2</c:v>
                      </c:pt>
                      <c:pt idx="4" formatCode="#,##0.00">
                        <c:v>1.3294407179478756E-2</c:v>
                      </c:pt>
                      <c:pt idx="5" formatCode="#,##0.00">
                        <c:v>1.196496646153088E-2</c:v>
                      </c:pt>
                      <c:pt idx="6" formatCode="#,##0.00">
                        <c:v>1.0768469815377792E-2</c:v>
                      </c:pt>
                    </c:numCache>
                  </c:numRef>
                </c:val>
                <c:extLst xmlns:c15="http://schemas.microsoft.com/office/drawing/2012/chart">
                  <c:ext xmlns:c16="http://schemas.microsoft.com/office/drawing/2014/chart" uri="{C3380CC4-5D6E-409C-BE32-E72D297353CC}">
                    <c16:uniqueId val="{0000000A-22B1-479F-9C39-451B4B247612}"/>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'03. Klimatbudget'!$B$18:$D$18</c15:sqref>
                        </c15:formulaRef>
                      </c:ext>
                    </c:extLst>
                    <c:strCache>
                      <c:ptCount val="3"/>
                      <c:pt idx="0">
                        <c:v>Snittutsläpp fordonsflotta</c:v>
                      </c:pt>
                      <c:pt idx="1">
                        <c:v>kgCO2e/km</c:v>
                      </c:pt>
                    </c:strCache>
                  </c:strRef>
                </c:tx>
                <c:spPr>
                  <a:solidFill>
                    <a:schemeClr val="accent5">
                      <a:lumMod val="6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Klimatbudget'!$E$18:$AH$18</c15:sqref>
                        </c15:fullRef>
                        <c15:formulaRef>
                          <c15:sqref>('03. Klimatbudget'!$G$18,'03. Klimatbudget'!$L$18,'03. Klimatbudget'!$V$18,'03. Klimatbudget'!$AA$18,'03. Klimatbudget'!$AF$18:$AH$18)</c15:sqref>
                        </c15:formulaRef>
                      </c:ext>
                    </c:extLst>
                    <c:numCache>
                      <c:formatCode>General</c:formatCode>
                      <c:ptCount val="7"/>
                    </c:numCache>
                  </c:numRef>
                </c:val>
                <c:extLst xmlns:c15="http://schemas.microsoft.com/office/drawing/2012/chart">
                  <c:ext xmlns:c16="http://schemas.microsoft.com/office/drawing/2014/chart" uri="{C3380CC4-5D6E-409C-BE32-E72D297353CC}">
                    <c16:uniqueId val="{0000000B-22B1-479F-9C39-451B4B247612}"/>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'03. Klimatbudget'!$B$19:$D$19</c15:sqref>
                        </c15:formulaRef>
                      </c:ext>
                    </c:extLst>
                    <c:strCache>
                      <c:ptCount val="3"/>
                      <c:pt idx="0">
                        <c:v>Scope 2</c:v>
                      </c:pt>
                      <c:pt idx="1">
                        <c:v>Platsbaserat (vald metod för budget i exempel)</c:v>
                      </c:pt>
                    </c:strCache>
                  </c:strRef>
                </c:tx>
                <c:spPr>
                  <a:solidFill>
                    <a:schemeClr val="accent6">
                      <a:lumMod val="6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Klimatbudget'!$E$19:$AH$19</c15:sqref>
                        </c15:fullRef>
                        <c15:formulaRef>
                          <c15:sqref>('03. Klimatbudget'!$G$19,'03. Klimatbudget'!$L$19,'03. Klimatbudget'!$V$19,'03. Klimatbudget'!$AA$19,'03. Klimatbudget'!$AF$19:$AH$19)</c15:sqref>
                        </c15:formulaRef>
                      </c:ext>
                    </c:extLst>
                    <c:numCache>
                      <c:formatCode>#,##0</c:formatCode>
                      <c:ptCount val="7"/>
                    </c:numCache>
                  </c:numRef>
                </c:val>
                <c:extLst xmlns:c15="http://schemas.microsoft.com/office/drawing/2012/chart">
                  <c:ext xmlns:c16="http://schemas.microsoft.com/office/drawing/2014/chart" uri="{C3380CC4-5D6E-409C-BE32-E72D297353CC}">
                    <c16:uniqueId val="{0000000C-22B1-479F-9C39-451B4B247612}"/>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'03. Klimatbudget'!$B$20:$D$20</c15:sqref>
                        </c15:formulaRef>
                      </c:ext>
                    </c:extLst>
                    <c:strCache>
                      <c:ptCount val="3"/>
                      <c:pt idx="0">
                        <c:v>Köpt el (verksamhetsel via eget abonnemang eller hyresavtal)</c:v>
                      </c:pt>
                      <c:pt idx="1">
                        <c:v>tCO2e</c:v>
                      </c:pt>
                    </c:strCache>
                  </c:strRef>
                </c:tx>
                <c:spPr>
                  <a:solidFill>
                    <a:schemeClr val="accent1">
                      <a:lumMod val="80000"/>
                      <a:lumOff val="2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Klimatbudget'!$E$20:$AH$20</c15:sqref>
                        </c15:fullRef>
                        <c15:formulaRef>
                          <c15:sqref>('03. Klimatbudget'!$G$20,'03. Klimatbudget'!$L$20,'03. Klimatbudget'!$V$20,'03. Klimatbudget'!$AA$20,'03. Klimatbudget'!$AF$20:$AH$20)</c15:sqref>
                        </c15:formulaRef>
                      </c:ext>
                    </c:extLst>
                    <c:numCache>
                      <c:formatCode>General</c:formatCode>
                      <c:ptCount val="7"/>
                      <c:pt idx="1" formatCode="#,##0">
                        <c:v>30.605576382000002</c:v>
                      </c:pt>
                      <c:pt idx="2" formatCode="#,##0">
                        <c:v>7.8694249853452485</c:v>
                      </c:pt>
                      <c:pt idx="3" formatCode="#,##0">
                        <c:v>3.9903796626585448</c:v>
                      </c:pt>
                      <c:pt idx="4" formatCode="#,##0">
                        <c:v>2.0234171978018223</c:v>
                      </c:pt>
                      <c:pt idx="5" formatCode="#,##0">
                        <c:v>1.7664432136809907</c:v>
                      </c:pt>
                      <c:pt idx="6" formatCode="#,##0">
                        <c:v>1.5421049255435051</c:v>
                      </c:pt>
                    </c:numCache>
                  </c:numRef>
                </c:val>
                <c:extLst xmlns:c15="http://schemas.microsoft.com/office/drawing/2012/chart">
                  <c:ext xmlns:c16="http://schemas.microsoft.com/office/drawing/2014/chart" uri="{C3380CC4-5D6E-409C-BE32-E72D297353CC}">
                    <c16:uniqueId val="{0000000D-22B1-479F-9C39-451B4B247612}"/>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'03. Klimatbudget'!$B$21:$D$21</c15:sqref>
                        </c15:formulaRef>
                      </c:ext>
                    </c:extLst>
                    <c:strCache>
                      <c:ptCount val="3"/>
                      <c:pt idx="0">
                        <c:v>Köpt el (verksamhetsel via eget abonnemang eller hyresavtal)</c:v>
                      </c:pt>
                      <c:pt idx="1">
                        <c:v>kWh</c:v>
                      </c:pt>
                    </c:strCache>
                  </c:strRef>
                </c:tx>
                <c:spPr>
                  <a:solidFill>
                    <a:schemeClr val="accent2">
                      <a:lumMod val="80000"/>
                      <a:lumOff val="2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Klimatbudget'!$E$21:$AH$21</c15:sqref>
                        </c15:fullRef>
                        <c15:formulaRef>
                          <c15:sqref>('03. Klimatbudget'!$G$21,'03. Klimatbudget'!$L$21,'03. Klimatbudget'!$V$21,'03. Klimatbudget'!$AA$21,'03. Klimatbudget'!$AF$21:$AH$21)</c15:sqref>
                        </c15:formulaRef>
                      </c:ext>
                    </c:extLst>
                    <c:numCache>
                      <c:formatCode>0%</c:formatCode>
                      <c:ptCount val="7"/>
                      <c:pt idx="1" formatCode="#,##0">
                        <c:v>912673</c:v>
                      </c:pt>
                      <c:pt idx="2" formatCode="#,##0">
                        <c:v>673027.09016557469</c:v>
                      </c:pt>
                      <c:pt idx="3" formatCode="#,##0">
                        <c:v>577951.26254304079</c:v>
                      </c:pt>
                      <c:pt idx="4" formatCode="#,##0">
                        <c:v>496306.41434198304</c:v>
                      </c:pt>
                      <c:pt idx="5" formatCode="#,##0">
                        <c:v>481417.22191172355</c:v>
                      </c:pt>
                      <c:pt idx="6" formatCode="#,##0">
                        <c:v>466974.70525437186</c:v>
                      </c:pt>
                    </c:numCache>
                  </c:numRef>
                </c:val>
                <c:extLst xmlns:c15="http://schemas.microsoft.com/office/drawing/2012/chart">
                  <c:ext xmlns:c16="http://schemas.microsoft.com/office/drawing/2014/chart" uri="{C3380CC4-5D6E-409C-BE32-E72D297353CC}">
                    <c16:uniqueId val="{0000000E-22B1-479F-9C39-451B4B247612}"/>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'03. Klimatbudget'!$B$22:$D$22</c15:sqref>
                        </c15:formulaRef>
                      </c:ext>
                    </c:extLst>
                    <c:strCache>
                      <c:ptCount val="3"/>
                      <c:pt idx="0">
                        <c:v>Genomsnittlig emissionsfaktor el</c:v>
                      </c:pt>
                      <c:pt idx="1">
                        <c:v>kgCO2e/kWh</c:v>
                      </c:pt>
                    </c:strCache>
                  </c:strRef>
                </c:tx>
                <c:spPr>
                  <a:solidFill>
                    <a:schemeClr val="accent3">
                      <a:lumMod val="80000"/>
                      <a:lumOff val="2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Klimatbudget'!$E$22:$AH$22</c15:sqref>
                        </c15:fullRef>
                        <c15:formulaRef>
                          <c15:sqref>('03. Klimatbudget'!$G$22,'03. Klimatbudget'!$L$22,'03. Klimatbudget'!$V$22,'03. Klimatbudget'!$AA$22,'03. Klimatbudget'!$AF$22:$AH$22)</c15:sqref>
                        </c15:formulaRef>
                      </c:ext>
                    </c:extLst>
                    <c:numCache>
                      <c:formatCode>0%</c:formatCode>
                      <c:ptCount val="7"/>
                      <c:pt idx="1" formatCode="#\ ##0.000">
                        <c:v>3.3534000000000001E-2</c:v>
                      </c:pt>
                      <c:pt idx="2" formatCode="#\ ##0.000">
                        <c:v>1.1692582810313405E-2</c:v>
                      </c:pt>
                      <c:pt idx="3" formatCode="#\ ##0.000">
                        <c:v>6.9043532236619624E-3</c:v>
                      </c:pt>
                      <c:pt idx="4" formatCode="#\ ##0.000">
                        <c:v>4.0769515350401533E-3</c:v>
                      </c:pt>
                      <c:pt idx="5" formatCode="#\ ##0.000">
                        <c:v>3.6692563815361383E-3</c:v>
                      </c:pt>
                      <c:pt idx="6" formatCode="#\ ##0.000">
                        <c:v>3.3023307433825244E-3</c:v>
                      </c:pt>
                    </c:numCache>
                  </c:numRef>
                </c:val>
                <c:extLst xmlns:c15="http://schemas.microsoft.com/office/drawing/2012/chart">
                  <c:ext xmlns:c16="http://schemas.microsoft.com/office/drawing/2014/chart" uri="{C3380CC4-5D6E-409C-BE32-E72D297353CC}">
                    <c16:uniqueId val="{0000000F-22B1-479F-9C39-451B4B247612}"/>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'03. Klimatbudget'!$B$23:$D$23</c15:sqref>
                        </c15:formulaRef>
                      </c:ext>
                    </c:extLst>
                    <c:strCache>
                      <c:ptCount val="3"/>
                      <c:pt idx="0">
                        <c:v>Köpt fjärrvärme (processvärme)</c:v>
                      </c:pt>
                      <c:pt idx="1">
                        <c:v>tCO2e</c:v>
                      </c:pt>
                    </c:strCache>
                  </c:strRef>
                </c:tx>
                <c:spPr>
                  <a:solidFill>
                    <a:schemeClr val="accent4">
                      <a:lumMod val="80000"/>
                      <a:lumOff val="2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Klimatbudget'!$E$23:$AH$23</c15:sqref>
                        </c15:fullRef>
                        <c15:formulaRef>
                          <c15:sqref>('03. Klimatbudget'!$G$23,'03. Klimatbudget'!$L$23,'03. Klimatbudget'!$V$23,'03. Klimatbudget'!$AA$23,'03. Klimatbudget'!$AF$23:$AH$23)</c15:sqref>
                        </c15:formulaRef>
                      </c:ext>
                    </c:extLst>
                    <c:numCache>
                      <c:formatCode>General</c:formatCode>
                      <c:ptCount val="7"/>
                      <c:pt idx="1" formatCode="#,##0">
                        <c:v>37.483740221805</c:v>
                      </c:pt>
                      <c:pt idx="2" formatCode="#,##0">
                        <c:v>20.383445884353325</c:v>
                      </c:pt>
                      <c:pt idx="3" formatCode="#,##0">
                        <c:v>15.031244784379268</c:v>
                      </c:pt>
                      <c:pt idx="4" formatCode="#,##0">
                        <c:v>11.084402561264824</c:v>
                      </c:pt>
                      <c:pt idx="5" formatCode="#,##0">
                        <c:v>10.429314369894072</c:v>
                      </c:pt>
                      <c:pt idx="6" formatCode="#,##0">
                        <c:v>9.8129418906333346</c:v>
                      </c:pt>
                    </c:numCache>
                  </c:numRef>
                </c:val>
                <c:extLst xmlns:c15="http://schemas.microsoft.com/office/drawing/2012/chart">
                  <c:ext xmlns:c16="http://schemas.microsoft.com/office/drawing/2014/chart" uri="{C3380CC4-5D6E-409C-BE32-E72D297353CC}">
                    <c16:uniqueId val="{00000010-22B1-479F-9C39-451B4B247612}"/>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'03. Klimatbudget'!$B$24:$D$24</c15:sqref>
                        </c15:formulaRef>
                      </c:ext>
                    </c:extLst>
                    <c:strCache>
                      <c:ptCount val="3"/>
                      <c:pt idx="0">
                        <c:v>Köpt fjärrvärme (processvärme)</c:v>
                      </c:pt>
                      <c:pt idx="1">
                        <c:v>kWh</c:v>
                      </c:pt>
                    </c:strCache>
                  </c:strRef>
                </c:tx>
                <c:spPr>
                  <a:solidFill>
                    <a:schemeClr val="accent5">
                      <a:lumMod val="80000"/>
                      <a:lumOff val="2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Klimatbudget'!$E$24:$AH$24</c15:sqref>
                        </c15:fullRef>
                        <c15:formulaRef>
                          <c15:sqref>('03. Klimatbudget'!$G$24,'03. Klimatbudget'!$L$24,'03. Klimatbudget'!$V$24,'03. Klimatbudget'!$AA$24,'03. Klimatbudget'!$AF$24:$AH$24)</c15:sqref>
                        </c15:formulaRef>
                      </c:ext>
                    </c:extLst>
                    <c:numCache>
                      <c:formatCode>0%</c:formatCode>
                      <c:ptCount val="7"/>
                      <c:pt idx="1" formatCode="#,##0">
                        <c:v>456336.5</c:v>
                      </c:pt>
                      <c:pt idx="2" formatCode="#,##0">
                        <c:v>336513.54508278734</c:v>
                      </c:pt>
                      <c:pt idx="3" formatCode="#,##0">
                        <c:v>288975.6312715204</c:v>
                      </c:pt>
                      <c:pt idx="4" formatCode="#,##0">
                        <c:v>248153.20717099152</c:v>
                      </c:pt>
                      <c:pt idx="5" formatCode="#,##0">
                        <c:v>240708.61095586178</c:v>
                      </c:pt>
                      <c:pt idx="6" formatCode="#,##0">
                        <c:v>233487.35262718593</c:v>
                      </c:pt>
                    </c:numCache>
                  </c:numRef>
                </c:val>
                <c:extLst xmlns:c15="http://schemas.microsoft.com/office/drawing/2012/chart">
                  <c:ext xmlns:c16="http://schemas.microsoft.com/office/drawing/2014/chart" uri="{C3380CC4-5D6E-409C-BE32-E72D297353CC}">
                    <c16:uniqueId val="{00000011-22B1-479F-9C39-451B4B247612}"/>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'03. Klimatbudget'!$B$25:$D$25</c15:sqref>
                        </c15:formulaRef>
                      </c:ext>
                    </c:extLst>
                    <c:strCache>
                      <c:ptCount val="3"/>
                      <c:pt idx="0">
                        <c:v>Genomsnittlig emissionsfaktor fjärrvärme</c:v>
                      </c:pt>
                      <c:pt idx="1">
                        <c:v>kgCO2e/kWh</c:v>
                      </c:pt>
                    </c:strCache>
                  </c:strRef>
                </c:tx>
                <c:spPr>
                  <a:solidFill>
                    <a:schemeClr val="accent6">
                      <a:lumMod val="80000"/>
                      <a:lumOff val="2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Klimatbudget'!$E$25:$AH$25</c15:sqref>
                        </c15:fullRef>
                        <c15:formulaRef>
                          <c15:sqref>('03. Klimatbudget'!$G$25,'03. Klimatbudget'!$L$25,'03. Klimatbudget'!$V$25,'03. Klimatbudget'!$AA$25,'03. Klimatbudget'!$AF$25:$AH$25)</c15:sqref>
                        </c15:formulaRef>
                      </c:ext>
                    </c:extLst>
                    <c:numCache>
                      <c:formatCode>0%</c:formatCode>
                      <c:ptCount val="7"/>
                      <c:pt idx="1" formatCode="#\ ##0.000">
                        <c:v>8.2140569999999996E-2</c:v>
                      </c:pt>
                      <c:pt idx="2" formatCode="#\ ##0.000">
                        <c:v>6.0572438114901719E-2</c:v>
                      </c:pt>
                      <c:pt idx="3" formatCode="#\ ##0.000">
                        <c:v>5.2015613628873671E-2</c:v>
                      </c:pt>
                      <c:pt idx="4" formatCode="#\ ##0.000">
                        <c:v>4.4667577290778464E-2</c:v>
                      </c:pt>
                      <c:pt idx="5" formatCode="#\ ##0.000">
                        <c:v>4.332754997205511E-2</c:v>
                      </c:pt>
                      <c:pt idx="6" formatCode="#\ ##0.000">
                        <c:v>4.2027723472893457E-2</c:v>
                      </c:pt>
                    </c:numCache>
                  </c:numRef>
                </c:val>
                <c:extLst xmlns:c15="http://schemas.microsoft.com/office/drawing/2012/chart">
                  <c:ext xmlns:c16="http://schemas.microsoft.com/office/drawing/2014/chart" uri="{C3380CC4-5D6E-409C-BE32-E72D297353CC}">
                    <c16:uniqueId val="{00000012-22B1-479F-9C39-451B4B247612}"/>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'03. Klimatbudget'!$B$26:$D$26</c15:sqref>
                        </c15:formulaRef>
                      </c:ext>
                    </c:extLst>
                    <c:strCache>
                      <c:ptCount val="3"/>
                      <c:pt idx="0">
                        <c:v>Köpt fjärrkyla (processkyla)</c:v>
                      </c:pt>
                      <c:pt idx="1">
                        <c:v>tCO2e</c:v>
                      </c:pt>
                    </c:strCache>
                  </c:strRef>
                </c:tx>
                <c:spPr>
                  <a:solidFill>
                    <a:schemeClr val="accent1">
                      <a:lumMod val="8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Klimatbudget'!$E$26:$AH$26</c15:sqref>
                        </c15:fullRef>
                        <c15:formulaRef>
                          <c15:sqref>('03. Klimatbudget'!$G$26,'03. Klimatbudget'!$L$26,'03. Klimatbudget'!$V$26,'03. Klimatbudget'!$AA$26,'03. Klimatbudget'!$AF$26:$AH$26)</c15:sqref>
                        </c15:formulaRef>
                      </c:ext>
                    </c:extLst>
                    <c:numCache>
                      <c:formatCode>General</c:formatCode>
                      <c:ptCount val="7"/>
                      <c:pt idx="1" formatCode="#\ ##0.0">
                        <c:v>8.3297200492899987E-2</c:v>
                      </c:pt>
                      <c:pt idx="2" formatCode="#\ ##0.0">
                        <c:v>4.5296546409674059E-2</c:v>
                      </c:pt>
                      <c:pt idx="3" formatCode="#\ ##0.0">
                        <c:v>3.3402766187509481E-2</c:v>
                      </c:pt>
                      <c:pt idx="4" formatCode="#\ ##0.0">
                        <c:v>2.4632005691699602E-2</c:v>
                      </c:pt>
                      <c:pt idx="5" formatCode="#\ ##0.0">
                        <c:v>2.3176254155320156E-2</c:v>
                      </c:pt>
                      <c:pt idx="6" formatCode="#\ ##0.0">
                        <c:v>2.1806537534740732E-2</c:v>
                      </c:pt>
                    </c:numCache>
                  </c:numRef>
                </c:val>
                <c:extLst xmlns:c15="http://schemas.microsoft.com/office/drawing/2012/chart">
                  <c:ext xmlns:c16="http://schemas.microsoft.com/office/drawing/2014/chart" uri="{C3380CC4-5D6E-409C-BE32-E72D297353CC}">
                    <c16:uniqueId val="{00000013-22B1-479F-9C39-451B4B247612}"/>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'03. Klimatbudget'!$B$27:$D$27</c15:sqref>
                        </c15:formulaRef>
                      </c:ext>
                    </c:extLst>
                    <c:strCache>
                      <c:ptCount val="3"/>
                      <c:pt idx="0">
                        <c:v>Köpt fjärrkyla (processkyla)</c:v>
                      </c:pt>
                      <c:pt idx="1">
                        <c:v>kWh</c:v>
                      </c:pt>
                    </c:strCache>
                  </c:strRef>
                </c:tx>
                <c:spPr>
                  <a:solidFill>
                    <a:schemeClr val="accent2">
                      <a:lumMod val="8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Klimatbudget'!$E$27:$AH$27</c15:sqref>
                        </c15:fullRef>
                        <c15:formulaRef>
                          <c15:sqref>('03. Klimatbudget'!$G$27,'03. Klimatbudget'!$L$27,'03. Klimatbudget'!$V$27,'03. Klimatbudget'!$AA$27,'03. Klimatbudget'!$AF$27:$AH$27)</c15:sqref>
                        </c15:formulaRef>
                      </c:ext>
                    </c:extLst>
                    <c:numCache>
                      <c:formatCode>0%</c:formatCode>
                      <c:ptCount val="7"/>
                      <c:pt idx="1" formatCode="#,##0">
                        <c:v>91267.3</c:v>
                      </c:pt>
                      <c:pt idx="2" formatCode="#,##0">
                        <c:v>67302.709016557477</c:v>
                      </c:pt>
                      <c:pt idx="3" formatCode="#,##0">
                        <c:v>57795.126254304079</c:v>
                      </c:pt>
                      <c:pt idx="4" formatCode="#,##0">
                        <c:v>49630.641434198296</c:v>
                      </c:pt>
                      <c:pt idx="5" formatCode="#,##0">
                        <c:v>48141.722191172346</c:v>
                      </c:pt>
                      <c:pt idx="6" formatCode="#,##0">
                        <c:v>46697.470525437173</c:v>
                      </c:pt>
                    </c:numCache>
                  </c:numRef>
                </c:val>
                <c:extLst xmlns:c15="http://schemas.microsoft.com/office/drawing/2012/chart">
                  <c:ext xmlns:c16="http://schemas.microsoft.com/office/drawing/2014/chart" uri="{C3380CC4-5D6E-409C-BE32-E72D297353CC}">
                    <c16:uniqueId val="{00000014-22B1-479F-9C39-451B4B247612}"/>
                  </c:ext>
                </c:extLst>
              </c15:ser>
            </c15:filteredBarSeries>
            <c15:filteredBarSeries>
              <c15:ser>
                <c:idx val="20"/>
                <c:order val="20"/>
                <c:tx>
                  <c:strRef>
                    <c:extLst xmlns:c15="http://schemas.microsoft.com/office/drawing/2012/chart">
                      <c:ext xmlns:c15="http://schemas.microsoft.com/office/drawing/2012/chart" uri="{02D57815-91ED-43cb-92C2-25804820EDAC}">
                        <c15:formulaRef>
                          <c15:sqref>'03. Klimatbudget'!$B$28:$D$28</c15:sqref>
                        </c15:formulaRef>
                      </c:ext>
                    </c:extLst>
                    <c:strCache>
                      <c:ptCount val="3"/>
                      <c:pt idx="0">
                        <c:v>Emissionfaktor fjärrkyla</c:v>
                      </c:pt>
                      <c:pt idx="1">
                        <c:v>gCO2e/kWh</c:v>
                      </c:pt>
                    </c:strCache>
                  </c:strRef>
                </c:tx>
                <c:spPr>
                  <a:solidFill>
                    <a:schemeClr val="accent3">
                      <a:lumMod val="8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Klimatbudget'!$E$28:$AH$28</c15:sqref>
                        </c15:fullRef>
                        <c15:formulaRef>
                          <c15:sqref>('03. Klimatbudget'!$G$28,'03. Klimatbudget'!$L$28,'03. Klimatbudget'!$V$28,'03. Klimatbudget'!$AA$28,'03. Klimatbudget'!$AF$28:$AH$28)</c15:sqref>
                        </c15:formulaRef>
                      </c:ext>
                    </c:extLst>
                    <c:numCache>
                      <c:formatCode>0%</c:formatCode>
                      <c:ptCount val="7"/>
                      <c:pt idx="1" formatCode="#\ ##0.000">
                        <c:v>9.1267299999999991E-4</c:v>
                      </c:pt>
                      <c:pt idx="2" formatCode="#\ ##0.000">
                        <c:v>6.7302709016557453E-4</c:v>
                      </c:pt>
                      <c:pt idx="3" formatCode="#\ ##0.000">
                        <c:v>5.7795126254304064E-4</c:v>
                      </c:pt>
                      <c:pt idx="4" formatCode="#\ ##0.000">
                        <c:v>4.9630641434198289E-4</c:v>
                      </c:pt>
                      <c:pt idx="5" formatCode="#\ ##0.000">
                        <c:v>4.8141722191172336E-4</c:v>
                      </c:pt>
                      <c:pt idx="6" formatCode="#\ ##0.000">
                        <c:v>4.6697470525437166E-4</c:v>
                      </c:pt>
                    </c:numCache>
                  </c:numRef>
                </c:val>
                <c:extLst xmlns:c15="http://schemas.microsoft.com/office/drawing/2012/chart">
                  <c:ext xmlns:c16="http://schemas.microsoft.com/office/drawing/2014/chart" uri="{C3380CC4-5D6E-409C-BE32-E72D297353CC}">
                    <c16:uniqueId val="{00000015-22B1-479F-9C39-451B4B247612}"/>
                  </c:ext>
                </c:extLst>
              </c15:ser>
            </c15:filteredBarSeries>
            <c15:filteredBarSeries>
              <c15:ser>
                <c:idx val="21"/>
                <c:order val="21"/>
                <c:tx>
                  <c:strRef>
                    <c:extLst xmlns:c15="http://schemas.microsoft.com/office/drawing/2012/chart">
                      <c:ext xmlns:c15="http://schemas.microsoft.com/office/drawing/2012/chart" uri="{02D57815-91ED-43cb-92C2-25804820EDAC}">
                        <c15:formulaRef>
                          <c15:sqref>'03. Klimatbudget'!$B$29:$D$29</c15:sqref>
                        </c15:formulaRef>
                      </c:ext>
                    </c:extLst>
                    <c:strCache>
                      <c:ptCount val="3"/>
                      <c:pt idx="0">
                        <c:v>Emissionfaktor fjärrkyla</c:v>
                      </c:pt>
                      <c:pt idx="1">
                        <c:v>gCO2e/kWh</c:v>
                      </c:pt>
                    </c:strCache>
                  </c:strRef>
                </c:tx>
                <c:spPr>
                  <a:solidFill>
                    <a:schemeClr val="accent4">
                      <a:lumMod val="8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Klimatbudget'!$E$29:$AH$29</c15:sqref>
                        </c15:fullRef>
                        <c15:formulaRef>
                          <c15:sqref>('03. Klimatbudget'!$G$29,'03. Klimatbudget'!$L$29,'03. Klimatbudget'!$V$29,'03. Klimatbudget'!$AA$29,'03. Klimatbudget'!$AF$29:$AH$29)</c15:sqref>
                        </c15:formulaRef>
                      </c:ext>
                    </c:extLst>
                    <c:numCache>
                      <c:formatCode>General</c:formatCode>
                      <c:ptCount val="7"/>
                    </c:numCache>
                  </c:numRef>
                </c:val>
                <c:extLst xmlns:c15="http://schemas.microsoft.com/office/drawing/2012/chart">
                  <c:ext xmlns:c16="http://schemas.microsoft.com/office/drawing/2014/chart" uri="{C3380CC4-5D6E-409C-BE32-E72D297353CC}">
                    <c16:uniqueId val="{00000016-22B1-479F-9C39-451B4B247612}"/>
                  </c:ext>
                </c:extLst>
              </c15:ser>
            </c15:filteredBarSeries>
            <c15:filteredBarSeries>
              <c15:ser>
                <c:idx val="22"/>
                <c:order val="22"/>
                <c:tx>
                  <c:strRef>
                    <c:extLst xmlns:c15="http://schemas.microsoft.com/office/drawing/2012/chart">
                      <c:ext xmlns:c15="http://schemas.microsoft.com/office/drawing/2012/chart" uri="{02D57815-91ED-43cb-92C2-25804820EDAC}">
                        <c15:formulaRef>
                          <c15:sqref>'03. Klimatbudget'!$B$30:$D$30</c15:sqref>
                        </c15:formulaRef>
                      </c:ext>
                    </c:extLst>
                    <c:strCache>
                      <c:ptCount val="3"/>
                      <c:pt idx="0">
                        <c:v>Totala utsläpp Scope 1 och 2</c:v>
                      </c:pt>
                      <c:pt idx="1">
                        <c:v>Platsbaserat (vald metod för budget i exempel)</c:v>
                      </c:pt>
                    </c:strCache>
                  </c:strRef>
                </c:tx>
                <c:spPr>
                  <a:solidFill>
                    <a:schemeClr val="accent5">
                      <a:lumMod val="8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Klimatbudget'!$E$30:$AH$30</c15:sqref>
                        </c15:fullRef>
                        <c15:formulaRef>
                          <c15:sqref>('03. Klimatbudget'!$G$30,'03. Klimatbudget'!$L$30,'03. Klimatbudget'!$V$30,'03. Klimatbudget'!$AA$30,'03. Klimatbudget'!$AF$30:$AH$30)</c15:sqref>
                        </c15:formulaRef>
                      </c:ext>
                    </c:extLst>
                    <c:numCache>
                      <c:formatCode>#,##0</c:formatCode>
                      <c:ptCount val="7"/>
                    </c:numCache>
                  </c:numRef>
                </c:val>
                <c:extLst xmlns:c15="http://schemas.microsoft.com/office/drawing/2012/chart">
                  <c:ext xmlns:c16="http://schemas.microsoft.com/office/drawing/2014/chart" uri="{C3380CC4-5D6E-409C-BE32-E72D297353CC}">
                    <c16:uniqueId val="{00000017-22B1-479F-9C39-451B4B247612}"/>
                  </c:ext>
                </c:extLst>
              </c15:ser>
            </c15:filteredBarSeries>
            <c15:filteredBarSeries>
              <c15:ser>
                <c:idx val="23"/>
                <c:order val="23"/>
                <c:tx>
                  <c:strRef>
                    <c:extLst xmlns:c15="http://schemas.microsoft.com/office/drawing/2012/chart">
                      <c:ext xmlns:c15="http://schemas.microsoft.com/office/drawing/2012/chart" uri="{02D57815-91ED-43cb-92C2-25804820EDAC}">
                        <c15:formulaRef>
                          <c15:sqref>'03. Klimatbudget'!$B$31:$D$31</c15:sqref>
                        </c15:formulaRef>
                      </c:ext>
                    </c:extLst>
                    <c:strCache>
                      <c:ptCount val="3"/>
                      <c:pt idx="0">
                        <c:v>Totala utsläpp Scope 1 och 2</c:v>
                      </c:pt>
                      <c:pt idx="1">
                        <c:v>tCO2e</c:v>
                      </c:pt>
                    </c:strCache>
                  </c:strRef>
                </c:tx>
                <c:spPr>
                  <a:solidFill>
                    <a:schemeClr val="accent6">
                      <a:lumMod val="8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Klimatbudget'!$E$31:$AH$31</c15:sqref>
                        </c15:fullRef>
                        <c15:formulaRef>
                          <c15:sqref>('03. Klimatbudget'!$G$31,'03. Klimatbudget'!$L$31,'03. Klimatbudget'!$V$31,'03. Klimatbudget'!$AA$31,'03. Klimatbudget'!$AF$31:$AH$31)</c15:sqref>
                        </c15:formulaRef>
                      </c:ext>
                    </c:extLst>
                    <c:numCache>
                      <c:formatCode>General</c:formatCode>
                      <c:ptCount val="7"/>
                      <c:pt idx="1" formatCode="#,##0">
                        <c:v>101.9736796737979</c:v>
                      </c:pt>
                      <c:pt idx="2" formatCode="#,##0">
                        <c:v>39.977747210990671</c:v>
                      </c:pt>
                      <c:pt idx="3" formatCode="#,##0">
                        <c:v>25.922654069737586</c:v>
                      </c:pt>
                      <c:pt idx="4" formatCode="#,##0">
                        <c:v>17.171404717918669</c:v>
                      </c:pt>
                      <c:pt idx="5" formatCode="#,##0">
                        <c:v>15.851142825088518</c:v>
                      </c:pt>
                      <c:pt idx="6" formatCode="#,##0">
                        <c:v>14.643303276930736</c:v>
                      </c:pt>
                    </c:numCache>
                  </c:numRef>
                </c:val>
                <c:extLst xmlns:c15="http://schemas.microsoft.com/office/drawing/2012/chart">
                  <c:ext xmlns:c16="http://schemas.microsoft.com/office/drawing/2014/chart" uri="{C3380CC4-5D6E-409C-BE32-E72D297353CC}">
                    <c16:uniqueId val="{00000018-22B1-479F-9C39-451B4B247612}"/>
                  </c:ext>
                </c:extLst>
              </c15:ser>
            </c15:filteredBarSeries>
            <c15:filteredBarSeries>
              <c15:ser>
                <c:idx val="24"/>
                <c:order val="24"/>
                <c:tx>
                  <c:strRef>
                    <c:extLst xmlns:c15="http://schemas.microsoft.com/office/drawing/2012/chart">
                      <c:ext xmlns:c15="http://schemas.microsoft.com/office/drawing/2012/chart" uri="{02D57815-91ED-43cb-92C2-25804820EDAC}">
                        <c15:formulaRef>
                          <c15:sqref>'03. Klimatbudget'!$B$32:$D$32</c15:sqref>
                        </c15:formulaRef>
                      </c:ext>
                    </c:extLst>
                    <c:strCache>
                      <c:ptCount val="3"/>
                      <c:pt idx="0">
                        <c:v>Totala utsläpp Scope 1 och 2</c:v>
                      </c:pt>
                      <c:pt idx="1">
                        <c:v>tCO2e</c:v>
                      </c:pt>
                    </c:strCache>
                  </c:strRef>
                </c:tx>
                <c:spPr>
                  <a:solidFill>
                    <a:schemeClr val="accent1">
                      <a:lumMod val="60000"/>
                      <a:lumOff val="4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Klimatbudget'!$E$32:$AH$32</c15:sqref>
                        </c15:fullRef>
                        <c15:formulaRef>
                          <c15:sqref>('03. Klimatbudget'!$G$32,'03. Klimatbudget'!$L$32,'03. Klimatbudget'!$V$32,'03. Klimatbudget'!$AA$32,'03. Klimatbudget'!$AF$32:$AH$32)</c15:sqref>
                        </c15:formulaRef>
                      </c:ext>
                    </c:extLst>
                    <c:numCache>
                      <c:formatCode>General</c:formatCode>
                      <c:ptCount val="7"/>
                    </c:numCache>
                  </c:numRef>
                </c:val>
                <c:extLst xmlns:c15="http://schemas.microsoft.com/office/drawing/2012/chart">
                  <c:ext xmlns:c16="http://schemas.microsoft.com/office/drawing/2014/chart" uri="{C3380CC4-5D6E-409C-BE32-E72D297353CC}">
                    <c16:uniqueId val="{00000019-22B1-479F-9C39-451B4B247612}"/>
                  </c:ext>
                </c:extLst>
              </c15:ser>
            </c15:filteredBarSeries>
            <c15:filteredBarSeries>
              <c15:ser>
                <c:idx val="25"/>
                <c:order val="25"/>
                <c:tx>
                  <c:strRef>
                    <c:extLst xmlns:c15="http://schemas.microsoft.com/office/drawing/2012/chart">
                      <c:ext xmlns:c15="http://schemas.microsoft.com/office/drawing/2012/chart" uri="{02D57815-91ED-43cb-92C2-25804820EDAC}">
                        <c15:formulaRef>
                          <c15:sqref>'03. Klimatbudget'!$B$33:$D$33</c15:sqref>
                        </c15:formulaRef>
                      </c:ext>
                    </c:extLst>
                    <c:strCache>
                      <c:ptCount val="3"/>
                      <c:pt idx="0">
                        <c:v>Scope 3</c:v>
                      </c:pt>
                    </c:strCache>
                  </c:strRef>
                </c:tx>
                <c:spPr>
                  <a:solidFill>
                    <a:schemeClr val="accent2">
                      <a:lumMod val="60000"/>
                      <a:lumOff val="4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Klimatbudget'!$E$33:$AH$33</c15:sqref>
                        </c15:fullRef>
                        <c15:formulaRef>
                          <c15:sqref>('03. Klimatbudget'!$G$33,'03. Klimatbudget'!$L$33,'03. Klimatbudget'!$V$33,'03. Klimatbudget'!$AA$33,'03. Klimatbudget'!$AF$33:$AH$33)</c15:sqref>
                        </c15:formulaRef>
                      </c:ext>
                    </c:extLst>
                    <c:numCache>
                      <c:formatCode>#,##0</c:formatCode>
                      <c:ptCount val="7"/>
                    </c:numCache>
                  </c:numRef>
                </c:val>
                <c:extLst xmlns:c15="http://schemas.microsoft.com/office/drawing/2012/chart">
                  <c:ext xmlns:c16="http://schemas.microsoft.com/office/drawing/2014/chart" uri="{C3380CC4-5D6E-409C-BE32-E72D297353CC}">
                    <c16:uniqueId val="{0000001A-22B1-479F-9C39-451B4B247612}"/>
                  </c:ext>
                </c:extLst>
              </c15:ser>
            </c15:filteredBarSeries>
            <c15:filteredBarSeries>
              <c15:ser>
                <c:idx val="26"/>
                <c:order val="26"/>
                <c:tx>
                  <c:strRef>
                    <c:extLst xmlns:c15="http://schemas.microsoft.com/office/drawing/2012/chart">
                      <c:ext xmlns:c15="http://schemas.microsoft.com/office/drawing/2012/chart" uri="{02D57815-91ED-43cb-92C2-25804820EDAC}">
                        <c15:formulaRef>
                          <c15:sqref>'03. Klimatbudget'!$B$34:$D$34</c15:sqref>
                        </c15:formulaRef>
                      </c:ext>
                    </c:extLst>
                    <c:strCache>
                      <c:ptCount val="3"/>
                      <c:pt idx="0">
                        <c:v>Scope 3.1 - Inköpta varor &amp; tjänster</c:v>
                      </c:pt>
                      <c:pt idx="1">
                        <c:v>tCO2e</c:v>
                      </c:pt>
                    </c:strCache>
                  </c:strRef>
                </c:tx>
                <c:spPr>
                  <a:solidFill>
                    <a:schemeClr val="accent3">
                      <a:lumMod val="60000"/>
                      <a:lumOff val="4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Klimatbudget'!$E$34:$AH$34</c15:sqref>
                        </c15:fullRef>
                        <c15:formulaRef>
                          <c15:sqref>('03. Klimatbudget'!$G$34,'03. Klimatbudget'!$L$34,'03. Klimatbudget'!$V$34,'03. Klimatbudget'!$AA$34,'03. Klimatbudget'!$AF$34:$AH$34)</c15:sqref>
                        </c15:formulaRef>
                      </c:ext>
                    </c:extLst>
                    <c:numCache>
                      <c:formatCode>0%</c:formatCode>
                      <c:ptCount val="7"/>
                      <c:pt idx="1" formatCode="#,##0">
                        <c:v>10935</c:v>
                      </c:pt>
                      <c:pt idx="2" formatCode="#,##0">
                        <c:v>3812.7987424935009</c:v>
                      </c:pt>
                      <c:pt idx="3" formatCode="#,##0">
                        <c:v>2251.4195294549872</c:v>
                      </c:pt>
                      <c:pt idx="4" formatCode="#,##0">
                        <c:v>1329.4407179478756</c:v>
                      </c:pt>
                      <c:pt idx="5" formatCode="#,##0">
                        <c:v>1196.496646153088</c:v>
                      </c:pt>
                      <c:pt idx="6" formatCode="#,##0">
                        <c:v>1076.8469815377791</c:v>
                      </c:pt>
                    </c:numCache>
                  </c:numRef>
                </c:val>
                <c:extLst xmlns:c15="http://schemas.microsoft.com/office/drawing/2012/chart">
                  <c:ext xmlns:c16="http://schemas.microsoft.com/office/drawing/2014/chart" uri="{C3380CC4-5D6E-409C-BE32-E72D297353CC}">
                    <c16:uniqueId val="{0000001B-22B1-479F-9C39-451B4B247612}"/>
                  </c:ext>
                </c:extLst>
              </c15:ser>
            </c15:filteredBarSeries>
            <c15:filteredBarSeries>
              <c15:ser>
                <c:idx val="27"/>
                <c:order val="27"/>
                <c:tx>
                  <c:strRef>
                    <c:extLst xmlns:c15="http://schemas.microsoft.com/office/drawing/2012/chart">
                      <c:ext xmlns:c15="http://schemas.microsoft.com/office/drawing/2012/chart" uri="{02D57815-91ED-43cb-92C2-25804820EDAC}">
                        <c15:formulaRef>
                          <c15:sqref>'03. Klimatbudget'!$B$35:$D$35</c15:sqref>
                        </c15:formulaRef>
                      </c:ext>
                    </c:extLst>
                    <c:strCache>
                      <c:ptCount val="3"/>
                      <c:pt idx="0">
                        <c:v>Spend</c:v>
                      </c:pt>
                      <c:pt idx="1">
                        <c:v>SEK</c:v>
                      </c:pt>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Klimatbudget'!$E$35:$AH$35</c15:sqref>
                        </c15:fullRef>
                        <c15:formulaRef>
                          <c15:sqref>('03. Klimatbudget'!$G$35,'03. Klimatbudget'!$L$35,'03. Klimatbudget'!$V$35,'03. Klimatbudget'!$AA$35,'03. Klimatbudget'!$AF$35:$AH$35)</c15:sqref>
                        </c15:formulaRef>
                      </c:ext>
                    </c:extLst>
                    <c:numCache>
                      <c:formatCode>0%</c:formatCode>
                      <c:ptCount val="7"/>
                      <c:pt idx="1" formatCode="#,##0">
                        <c:v>10000000</c:v>
                      </c:pt>
                      <c:pt idx="2" formatCode="#,##0">
                        <c:v>10000000</c:v>
                      </c:pt>
                      <c:pt idx="3" formatCode="#,##0">
                        <c:v>10000000</c:v>
                      </c:pt>
                      <c:pt idx="4" formatCode="#,##0">
                        <c:v>10000000</c:v>
                      </c:pt>
                      <c:pt idx="5" formatCode="#,##0">
                        <c:v>10000000</c:v>
                      </c:pt>
                      <c:pt idx="6" formatCode="#,##0">
                        <c:v>10000000</c:v>
                      </c:pt>
                    </c:numCache>
                  </c:numRef>
                </c:val>
                <c:extLst xmlns:c15="http://schemas.microsoft.com/office/drawing/2012/chart">
                  <c:ext xmlns:c16="http://schemas.microsoft.com/office/drawing/2014/chart" uri="{C3380CC4-5D6E-409C-BE32-E72D297353CC}">
                    <c16:uniqueId val="{0000001C-22B1-479F-9C39-451B4B247612}"/>
                  </c:ext>
                </c:extLst>
              </c15:ser>
            </c15:filteredBarSeries>
            <c15:filteredBarSeries>
              <c15:ser>
                <c:idx val="28"/>
                <c:order val="28"/>
                <c:tx>
                  <c:strRef>
                    <c:extLst xmlns:c15="http://schemas.microsoft.com/office/drawing/2012/chart">
                      <c:ext xmlns:c15="http://schemas.microsoft.com/office/drawing/2012/chart" uri="{02D57815-91ED-43cb-92C2-25804820EDAC}">
                        <c15:formulaRef>
                          <c15:sqref>'03. Klimatbudget'!$B$36:$D$36</c15:sqref>
                        </c15:formulaRef>
                      </c:ext>
                    </c:extLst>
                    <c:strCache>
                      <c:ptCount val="3"/>
                      <c:pt idx="0">
                        <c:v>Genomsnittlig emissionsfaktor</c:v>
                      </c:pt>
                      <c:pt idx="1">
                        <c:v>kgCO2e/SEK</c:v>
                      </c:pt>
                    </c:strCache>
                  </c:strRef>
                </c:tx>
                <c:spPr>
                  <a:solidFill>
                    <a:schemeClr val="accent5">
                      <a:lumMod val="60000"/>
                      <a:lumOff val="4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Klimatbudget'!$E$36:$AH$36</c15:sqref>
                        </c15:fullRef>
                        <c15:formulaRef>
                          <c15:sqref>('03. Klimatbudget'!$G$36,'03. Klimatbudget'!$L$36,'03. Klimatbudget'!$V$36,'03. Klimatbudget'!$AA$36,'03. Klimatbudget'!$AF$36:$AH$36)</c15:sqref>
                        </c15:formulaRef>
                      </c:ext>
                    </c:extLst>
                    <c:numCache>
                      <c:formatCode>0%</c:formatCode>
                      <c:ptCount val="7"/>
                      <c:pt idx="1" formatCode="#\ ##0.0000">
                        <c:v>1.0935000000000001E-3</c:v>
                      </c:pt>
                      <c:pt idx="2" formatCode="#\ ##0.0000">
                        <c:v>3.812798742493501E-4</c:v>
                      </c:pt>
                      <c:pt idx="3" formatCode="#\ ##0.0000">
                        <c:v>2.2514195294549873E-4</c:v>
                      </c:pt>
                      <c:pt idx="4" formatCode="#\ ##0.0000">
                        <c:v>1.3294407179478756E-4</c:v>
                      </c:pt>
                      <c:pt idx="5" formatCode="#\ ##0.0000">
                        <c:v>1.196496646153088E-4</c:v>
                      </c:pt>
                      <c:pt idx="6" formatCode="#\ ##0.0000">
                        <c:v>1.0768469815377792E-4</c:v>
                      </c:pt>
                    </c:numCache>
                  </c:numRef>
                </c:val>
                <c:extLst xmlns:c15="http://schemas.microsoft.com/office/drawing/2012/chart">
                  <c:ext xmlns:c16="http://schemas.microsoft.com/office/drawing/2014/chart" uri="{C3380CC4-5D6E-409C-BE32-E72D297353CC}">
                    <c16:uniqueId val="{0000001D-22B1-479F-9C39-451B4B247612}"/>
                  </c:ext>
                </c:extLst>
              </c15:ser>
            </c15:filteredBarSeries>
            <c15:filteredBarSeries>
              <c15:ser>
                <c:idx val="29"/>
                <c:order val="29"/>
                <c:tx>
                  <c:strRef>
                    <c:extLst xmlns:c15="http://schemas.microsoft.com/office/drawing/2012/chart">
                      <c:ext xmlns:c15="http://schemas.microsoft.com/office/drawing/2012/chart" uri="{02D57815-91ED-43cb-92C2-25804820EDAC}">
                        <c15:formulaRef>
                          <c15:sqref>'03. Klimatbudget'!$B$37:$D$37</c15:sqref>
                        </c15:formulaRef>
                      </c:ext>
                    </c:extLst>
                    <c:strCache>
                      <c:ptCount val="3"/>
                      <c:pt idx="0">
                        <c:v>Scope 3.2 - Kapitalvaror</c:v>
                      </c:pt>
                      <c:pt idx="1">
                        <c:v>tCO2e</c:v>
                      </c:pt>
                    </c:strCache>
                  </c:strRef>
                </c:tx>
                <c:spPr>
                  <a:solidFill>
                    <a:schemeClr val="accent6">
                      <a:lumMod val="60000"/>
                      <a:lumOff val="4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Klimatbudget'!$E$37:$AH$37</c15:sqref>
                        </c15:fullRef>
                        <c15:formulaRef>
                          <c15:sqref>('03. Klimatbudget'!$G$37,'03. Klimatbudget'!$L$37,'03. Klimatbudget'!$V$37,'03. Klimatbudget'!$AA$37,'03. Klimatbudget'!$AF$37:$AH$37)</c15:sqref>
                        </c15:formulaRef>
                      </c:ext>
                    </c:extLst>
                    <c:numCache>
                      <c:formatCode>0%</c:formatCode>
                      <c:ptCount val="7"/>
                      <c:pt idx="1" formatCode="#,##0">
                        <c:v>1093.5</c:v>
                      </c:pt>
                      <c:pt idx="2" formatCode="#,##0">
                        <c:v>381.27987424935009</c:v>
                      </c:pt>
                      <c:pt idx="3" formatCode="#,##0">
                        <c:v>225.14195294549873</c:v>
                      </c:pt>
                      <c:pt idx="4" formatCode="#,##0">
                        <c:v>132.94407179478756</c:v>
                      </c:pt>
                      <c:pt idx="5" formatCode="#,##0">
                        <c:v>119.64966461530879</c:v>
                      </c:pt>
                      <c:pt idx="6" formatCode="#,##0">
                        <c:v>107.68469815377792</c:v>
                      </c:pt>
                    </c:numCache>
                  </c:numRef>
                </c:val>
                <c:extLst xmlns:c15="http://schemas.microsoft.com/office/drawing/2012/chart">
                  <c:ext xmlns:c16="http://schemas.microsoft.com/office/drawing/2014/chart" uri="{C3380CC4-5D6E-409C-BE32-E72D297353CC}">
                    <c16:uniqueId val="{0000001E-22B1-479F-9C39-451B4B247612}"/>
                  </c:ext>
                </c:extLst>
              </c15:ser>
            </c15:filteredBarSeries>
            <c15:filteredBarSeries>
              <c15:ser>
                <c:idx val="30"/>
                <c:order val="30"/>
                <c:tx>
                  <c:strRef>
                    <c:extLst xmlns:c15="http://schemas.microsoft.com/office/drawing/2012/chart">
                      <c:ext xmlns:c15="http://schemas.microsoft.com/office/drawing/2012/chart" uri="{02D57815-91ED-43cb-92C2-25804820EDAC}">
                        <c15:formulaRef>
                          <c15:sqref>'03. Klimatbudget'!$B$38:$D$38</c15:sqref>
                        </c15:formulaRef>
                      </c:ext>
                    </c:extLst>
                    <c:strCache>
                      <c:ptCount val="3"/>
                      <c:pt idx="0">
                        <c:v>Spend</c:v>
                      </c:pt>
                      <c:pt idx="1">
                        <c:v>SEK</c:v>
                      </c:pt>
                    </c:strCache>
                  </c:strRef>
                </c:tx>
                <c:spPr>
                  <a:solidFill>
                    <a:schemeClr val="accent1">
                      <a:lumMod val="5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Klimatbudget'!$E$38:$AH$38</c15:sqref>
                        </c15:fullRef>
                        <c15:formulaRef>
                          <c15:sqref>('03. Klimatbudget'!$G$38,'03. Klimatbudget'!$L$38,'03. Klimatbudget'!$V$38,'03. Klimatbudget'!$AA$38,'03. Klimatbudget'!$AF$38:$AH$38)</c15:sqref>
                        </c15:formulaRef>
                      </c:ext>
                    </c:extLst>
                    <c:numCache>
                      <c:formatCode>0%</c:formatCode>
                      <c:ptCount val="7"/>
                      <c:pt idx="1" formatCode="#,##0">
                        <c:v>1000000</c:v>
                      </c:pt>
                      <c:pt idx="2" formatCode="#,##0">
                        <c:v>1000000</c:v>
                      </c:pt>
                      <c:pt idx="3" formatCode="#,##0">
                        <c:v>1000000</c:v>
                      </c:pt>
                      <c:pt idx="4" formatCode="#,##0">
                        <c:v>1000000</c:v>
                      </c:pt>
                      <c:pt idx="5" formatCode="#,##0">
                        <c:v>1000000</c:v>
                      </c:pt>
                      <c:pt idx="6" formatCode="#,##0">
                        <c:v>1000000</c:v>
                      </c:pt>
                    </c:numCache>
                  </c:numRef>
                </c:val>
                <c:extLst xmlns:c15="http://schemas.microsoft.com/office/drawing/2012/chart">
                  <c:ext xmlns:c16="http://schemas.microsoft.com/office/drawing/2014/chart" uri="{C3380CC4-5D6E-409C-BE32-E72D297353CC}">
                    <c16:uniqueId val="{0000001F-22B1-479F-9C39-451B4B247612}"/>
                  </c:ext>
                </c:extLst>
              </c15:ser>
            </c15:filteredBarSeries>
            <c15:filteredBarSeries>
              <c15:ser>
                <c:idx val="31"/>
                <c:order val="31"/>
                <c:tx>
                  <c:strRef>
                    <c:extLst xmlns:c15="http://schemas.microsoft.com/office/drawing/2012/chart">
                      <c:ext xmlns:c15="http://schemas.microsoft.com/office/drawing/2012/chart" uri="{02D57815-91ED-43cb-92C2-25804820EDAC}">
                        <c15:formulaRef>
                          <c15:sqref>'03. Klimatbudget'!$B$39:$D$39</c15:sqref>
                        </c15:formulaRef>
                      </c:ext>
                    </c:extLst>
                    <c:strCache>
                      <c:ptCount val="3"/>
                      <c:pt idx="0">
                        <c:v>Genomsnittlig emissionsfaktor</c:v>
                      </c:pt>
                      <c:pt idx="1">
                        <c:v>kgCO2e/SEK</c:v>
                      </c:pt>
                    </c:strCache>
                  </c:strRef>
                </c:tx>
                <c:spPr>
                  <a:solidFill>
                    <a:schemeClr val="accent2">
                      <a:lumMod val="5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Klimatbudget'!$E$39:$AH$39</c15:sqref>
                        </c15:fullRef>
                        <c15:formulaRef>
                          <c15:sqref>('03. Klimatbudget'!$G$39,'03. Klimatbudget'!$L$39,'03. Klimatbudget'!$V$39,'03. Klimatbudget'!$AA$39,'03. Klimatbudget'!$AF$39:$AH$39)</c15:sqref>
                        </c15:formulaRef>
                      </c:ext>
                    </c:extLst>
                    <c:numCache>
                      <c:formatCode>0%</c:formatCode>
                      <c:ptCount val="7"/>
                      <c:pt idx="1" formatCode="#\ ##0.000">
                        <c:v>1.0935000000000001E-3</c:v>
                      </c:pt>
                      <c:pt idx="2" formatCode="#\ ##0.000">
                        <c:v>3.812798742493501E-4</c:v>
                      </c:pt>
                      <c:pt idx="3" formatCode="#\ ##0.000">
                        <c:v>2.2514195294549873E-4</c:v>
                      </c:pt>
                      <c:pt idx="4" formatCode="#\ ##0.000">
                        <c:v>1.3294407179478756E-4</c:v>
                      </c:pt>
                      <c:pt idx="5" formatCode="#\ ##0.000">
                        <c:v>1.196496646153088E-4</c:v>
                      </c:pt>
                      <c:pt idx="6" formatCode="#\ ##0.000">
                        <c:v>1.0768469815377792E-4</c:v>
                      </c:pt>
                    </c:numCache>
                  </c:numRef>
                </c:val>
                <c:extLst xmlns:c15="http://schemas.microsoft.com/office/drawing/2012/chart">
                  <c:ext xmlns:c16="http://schemas.microsoft.com/office/drawing/2014/chart" uri="{C3380CC4-5D6E-409C-BE32-E72D297353CC}">
                    <c16:uniqueId val="{00000020-22B1-479F-9C39-451B4B247612}"/>
                  </c:ext>
                </c:extLst>
              </c15:ser>
            </c15:filteredBarSeries>
            <c15:filteredBarSeries>
              <c15:ser>
                <c:idx val="32"/>
                <c:order val="32"/>
                <c:tx>
                  <c:strRef>
                    <c:extLst xmlns:c15="http://schemas.microsoft.com/office/drawing/2012/chart">
                      <c:ext xmlns:c15="http://schemas.microsoft.com/office/drawing/2012/chart" uri="{02D57815-91ED-43cb-92C2-25804820EDAC}">
                        <c15:formulaRef>
                          <c15:sqref>'03. Klimatbudget'!$B$40:$D$40</c15:sqref>
                        </c15:formulaRef>
                      </c:ext>
                    </c:extLst>
                    <c:strCache>
                      <c:ptCount val="3"/>
                      <c:pt idx="0">
                        <c:v>Scope 3.3 - Bränsle- och energirelaterade aktiviteter</c:v>
                      </c:pt>
                      <c:pt idx="1">
                        <c:v>tCO2e</c:v>
                      </c:pt>
                    </c:strCache>
                  </c:strRef>
                </c:tx>
                <c:spPr>
                  <a:solidFill>
                    <a:schemeClr val="accent3">
                      <a:lumMod val="5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Klimatbudget'!$E$40:$AH$40</c15:sqref>
                        </c15:fullRef>
                        <c15:formulaRef>
                          <c15:sqref>('03. Klimatbudget'!$G$40,'03. Klimatbudget'!$L$40,'03. Klimatbudget'!$V$40,'03. Klimatbudget'!$AA$40,'03. Klimatbudget'!$AF$40:$AH$40)</c15:sqref>
                        </c15:formulaRef>
                      </c:ext>
                    </c:extLst>
                    <c:numCache>
                      <c:formatCode>0%</c:formatCode>
                      <c:ptCount val="7"/>
                      <c:pt idx="1" formatCode="#,##0">
                        <c:v>12.909565185650999</c:v>
                      </c:pt>
                      <c:pt idx="2" formatCode="#,##0">
                        <c:v>8.0369968267121088</c:v>
                      </c:pt>
                      <c:pt idx="3" formatCode="#,##0">
                        <c:v>6.4521771728538209</c:v>
                      </c:pt>
                      <c:pt idx="4" formatCode="#,##0">
                        <c:v>5.212759567127625</c:v>
                      </c:pt>
                      <c:pt idx="5" formatCode="#,##0">
                        <c:v>4.9977488150328107</c:v>
                      </c:pt>
                      <c:pt idx="6" formatCode="#,##0">
                        <c:v>4.7922981428507008</c:v>
                      </c:pt>
                    </c:numCache>
                  </c:numRef>
                </c:val>
                <c:extLst xmlns:c15="http://schemas.microsoft.com/office/drawing/2012/chart">
                  <c:ext xmlns:c16="http://schemas.microsoft.com/office/drawing/2014/chart" uri="{C3380CC4-5D6E-409C-BE32-E72D297353CC}">
                    <c16:uniqueId val="{00000021-22B1-479F-9C39-451B4B247612}"/>
                  </c:ext>
                </c:extLst>
              </c15:ser>
            </c15:filteredBarSeries>
            <c15:filteredBarSeries>
              <c15:ser>
                <c:idx val="33"/>
                <c:order val="33"/>
                <c:tx>
                  <c:strRef>
                    <c:extLst xmlns:c15="http://schemas.microsoft.com/office/drawing/2012/chart">
                      <c:ext xmlns:c15="http://schemas.microsoft.com/office/drawing/2012/chart" uri="{02D57815-91ED-43cb-92C2-25804820EDAC}">
                        <c15:formulaRef>
                          <c15:sqref>'03. Klimatbudget'!$B$41:$D$41</c15:sqref>
                        </c15:formulaRef>
                      </c:ext>
                    </c:extLst>
                    <c:strCache>
                      <c:ptCount val="3"/>
                      <c:pt idx="0">
                        <c:v>Köpt el i scope 2</c:v>
                      </c:pt>
                      <c:pt idx="1">
                        <c:v>kWh</c:v>
                      </c:pt>
                    </c:strCache>
                  </c:strRef>
                </c:tx>
                <c:spPr>
                  <a:solidFill>
                    <a:schemeClr val="accent4">
                      <a:lumMod val="5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Klimatbudget'!$E$41:$AH$41</c15:sqref>
                        </c15:fullRef>
                        <c15:formulaRef>
                          <c15:sqref>('03. Klimatbudget'!$G$41,'03. Klimatbudget'!$L$41,'03. Klimatbudget'!$V$41,'03. Klimatbudget'!$AA$41,'03. Klimatbudget'!$AF$41:$AH$41)</c15:sqref>
                        </c15:formulaRef>
                      </c:ext>
                    </c:extLst>
                    <c:numCache>
                      <c:formatCode>0%</c:formatCode>
                      <c:ptCount val="7"/>
                      <c:pt idx="1" formatCode="#,##0">
                        <c:v>912673</c:v>
                      </c:pt>
                      <c:pt idx="2" formatCode="#,##0">
                        <c:v>673027.09016557469</c:v>
                      </c:pt>
                      <c:pt idx="3" formatCode="#,##0">
                        <c:v>577951.26254304079</c:v>
                      </c:pt>
                      <c:pt idx="4" formatCode="#,##0">
                        <c:v>496306.41434198304</c:v>
                      </c:pt>
                      <c:pt idx="5" formatCode="#,##0">
                        <c:v>481417.22191172355</c:v>
                      </c:pt>
                      <c:pt idx="6" formatCode="#,##0">
                        <c:v>466974.70525437186</c:v>
                      </c:pt>
                    </c:numCache>
                  </c:numRef>
                </c:val>
                <c:extLst xmlns:c15="http://schemas.microsoft.com/office/drawing/2012/chart">
                  <c:ext xmlns:c16="http://schemas.microsoft.com/office/drawing/2014/chart" uri="{C3380CC4-5D6E-409C-BE32-E72D297353CC}">
                    <c16:uniqueId val="{00000022-22B1-479F-9C39-451B4B247612}"/>
                  </c:ext>
                </c:extLst>
              </c15:ser>
            </c15:filteredBarSeries>
            <c15:filteredBarSeries>
              <c15:ser>
                <c:idx val="34"/>
                <c:order val="34"/>
                <c:tx>
                  <c:strRef>
                    <c:extLst xmlns:c15="http://schemas.microsoft.com/office/drawing/2012/chart">
                      <c:ext xmlns:c15="http://schemas.microsoft.com/office/drawing/2012/chart" uri="{02D57815-91ED-43cb-92C2-25804820EDAC}">
                        <c15:formulaRef>
                          <c15:sqref>'03. Klimatbudget'!$B$42:$D$42</c15:sqref>
                        </c15:formulaRef>
                      </c:ext>
                    </c:extLst>
                    <c:strCache>
                      <c:ptCount val="3"/>
                      <c:pt idx="0">
                        <c:v>Emissionfaktor el (indirekta utsläpp)</c:v>
                      </c:pt>
                      <c:pt idx="1">
                        <c:v>kgCO2e/KWh</c:v>
                      </c:pt>
                    </c:strCache>
                  </c:strRef>
                </c:tx>
                <c:spPr>
                  <a:solidFill>
                    <a:schemeClr val="accent5">
                      <a:lumMod val="5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Klimatbudget'!$E$42:$AH$42</c15:sqref>
                        </c15:fullRef>
                        <c15:formulaRef>
                          <c15:sqref>('03. Klimatbudget'!$G$42,'03. Klimatbudget'!$L$42,'03. Klimatbudget'!$V$42,'03. Klimatbudget'!$AA$42,'03. Klimatbudget'!$AF$42:$AH$42)</c15:sqref>
                        </c15:formulaRef>
                      </c:ext>
                    </c:extLst>
                    <c:numCache>
                      <c:formatCode>0%</c:formatCode>
                      <c:ptCount val="7"/>
                      <c:pt idx="1" formatCode="#\ ##0.000">
                        <c:v>1.2613886999999999E-2</c:v>
                      </c:pt>
                      <c:pt idx="2" formatCode="#\ ##0.000">
                        <c:v>1.1407773298986582E-2</c:v>
                      </c:pt>
                      <c:pt idx="3" formatCode="#\ ##0.000">
                        <c:v>1.0848678898851138E-2</c:v>
                      </c:pt>
                      <c:pt idx="4" formatCode="#\ ##0.000">
                        <c:v>1.031698568736752E-2</c:v>
                      </c:pt>
                      <c:pt idx="5" formatCode="#\ ##0.000">
                        <c:v>1.0213815830493845E-2</c:v>
                      </c:pt>
                      <c:pt idx="6" formatCode="#\ ##0.000">
                        <c:v>1.0111677672188906E-2</c:v>
                      </c:pt>
                    </c:numCache>
                  </c:numRef>
                </c:val>
                <c:extLst xmlns:c15="http://schemas.microsoft.com/office/drawing/2012/chart">
                  <c:ext xmlns:c16="http://schemas.microsoft.com/office/drawing/2014/chart" uri="{C3380CC4-5D6E-409C-BE32-E72D297353CC}">
                    <c16:uniqueId val="{00000023-22B1-479F-9C39-451B4B247612}"/>
                  </c:ext>
                </c:extLst>
              </c15:ser>
            </c15:filteredBarSeries>
            <c15:filteredBarSeries>
              <c15:ser>
                <c:idx val="35"/>
                <c:order val="35"/>
                <c:tx>
                  <c:strRef>
                    <c:extLst xmlns:c15="http://schemas.microsoft.com/office/drawing/2012/chart">
                      <c:ext xmlns:c15="http://schemas.microsoft.com/office/drawing/2012/chart" uri="{02D57815-91ED-43cb-92C2-25804820EDAC}">
                        <c15:formulaRef>
                          <c15:sqref>'03. Klimatbudget'!$B$43:$D$43</c15:sqref>
                        </c15:formulaRef>
                      </c:ext>
                    </c:extLst>
                    <c:strCache>
                      <c:ptCount val="3"/>
                      <c:pt idx="0">
                        <c:v>Köpt fjärrvärme i Scope 2</c:v>
                      </c:pt>
                      <c:pt idx="1">
                        <c:v>kWh</c:v>
                      </c:pt>
                    </c:strCache>
                  </c:strRef>
                </c:tx>
                <c:spPr>
                  <a:solidFill>
                    <a:schemeClr val="accent6">
                      <a:lumMod val="5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Klimatbudget'!$E$43:$AH$43</c15:sqref>
                        </c15:fullRef>
                        <c15:formulaRef>
                          <c15:sqref>('03. Klimatbudget'!$G$43,'03. Klimatbudget'!$L$43,'03. Klimatbudget'!$V$43,'03. Klimatbudget'!$AA$43,'03. Klimatbudget'!$AF$43:$AH$43)</c15:sqref>
                        </c15:formulaRef>
                      </c:ext>
                    </c:extLst>
                    <c:numCache>
                      <c:formatCode>0%</c:formatCode>
                      <c:ptCount val="7"/>
                      <c:pt idx="1" formatCode="#,##0">
                        <c:v>456336.5</c:v>
                      </c:pt>
                      <c:pt idx="2" formatCode="#,##0">
                        <c:v>336513.54508278734</c:v>
                      </c:pt>
                      <c:pt idx="3" formatCode="#,##0">
                        <c:v>288975.6312715204</c:v>
                      </c:pt>
                      <c:pt idx="4" formatCode="#,##0">
                        <c:v>248153.20717099152</c:v>
                      </c:pt>
                      <c:pt idx="5" formatCode="#,##0">
                        <c:v>240708.61095586178</c:v>
                      </c:pt>
                      <c:pt idx="6" formatCode="#,##0">
                        <c:v>233487.35262718593</c:v>
                      </c:pt>
                    </c:numCache>
                  </c:numRef>
                </c:val>
                <c:extLst xmlns:c15="http://schemas.microsoft.com/office/drawing/2012/chart">
                  <c:ext xmlns:c16="http://schemas.microsoft.com/office/drawing/2014/chart" uri="{C3380CC4-5D6E-409C-BE32-E72D297353CC}">
                    <c16:uniqueId val="{00000024-22B1-479F-9C39-451B4B247612}"/>
                  </c:ext>
                </c:extLst>
              </c15:ser>
            </c15:filteredBarSeries>
            <c15:filteredBarSeries>
              <c15:ser>
                <c:idx val="36"/>
                <c:order val="36"/>
                <c:tx>
                  <c:strRef>
                    <c:extLst xmlns:c15="http://schemas.microsoft.com/office/drawing/2012/chart">
                      <c:ext xmlns:c15="http://schemas.microsoft.com/office/drawing/2012/chart" uri="{02D57815-91ED-43cb-92C2-25804820EDAC}">
                        <c15:formulaRef>
                          <c15:sqref>'03. Klimatbudget'!$B$44:$D$44</c15:sqref>
                        </c15:formulaRef>
                      </c:ext>
                    </c:extLst>
                    <c:strCache>
                      <c:ptCount val="3"/>
                      <c:pt idx="0">
                        <c:v>Emissionsfaktor fjärrvärme (indirekta utsläpp)</c:v>
                      </c:pt>
                      <c:pt idx="1">
                        <c:v>kgCO2e/KWh</c:v>
                      </c:pt>
                    </c:strCache>
                  </c:strRef>
                </c:tx>
                <c:spPr>
                  <a:solidFill>
                    <a:schemeClr val="accent1">
                      <a:lumMod val="70000"/>
                      <a:lumOff val="3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Klimatbudget'!$E$44:$AH$44</c15:sqref>
                        </c15:fullRef>
                        <c15:formulaRef>
                          <c15:sqref>('03. Klimatbudget'!$G$44,'03. Klimatbudget'!$L$44,'03. Klimatbudget'!$V$44,'03. Klimatbudget'!$AA$44,'03. Klimatbudget'!$AF$44:$AH$44)</c15:sqref>
                        </c15:formulaRef>
                      </c:ext>
                    </c:extLst>
                    <c:numCache>
                      <c:formatCode>0%</c:formatCode>
                      <c:ptCount val="7"/>
                      <c:pt idx="1" formatCode="#\ ##0.000">
                        <c:v>2.9160000000000002E-3</c:v>
                      </c:pt>
                      <c:pt idx="2" formatCode="#\ ##0.000">
                        <c:v>1.0167463313316002E-3</c:v>
                      </c:pt>
                      <c:pt idx="3" formatCode="#\ ##0.000">
                        <c:v>6.003785411879968E-4</c:v>
                      </c:pt>
                      <c:pt idx="4" formatCode="#\ ##0.000">
                        <c:v>3.5451752478610026E-4</c:v>
                      </c:pt>
                      <c:pt idx="5" formatCode="#\ ##0.000">
                        <c:v>3.1906577230749025E-4</c:v>
                      </c:pt>
                      <c:pt idx="6" formatCode="#\ ##0.000">
                        <c:v>2.8715919507674121E-4</c:v>
                      </c:pt>
                    </c:numCache>
                  </c:numRef>
                </c:val>
                <c:extLst xmlns:c15="http://schemas.microsoft.com/office/drawing/2012/chart">
                  <c:ext xmlns:c16="http://schemas.microsoft.com/office/drawing/2014/chart" uri="{C3380CC4-5D6E-409C-BE32-E72D297353CC}">
                    <c16:uniqueId val="{00000025-22B1-479F-9C39-451B4B247612}"/>
                  </c:ext>
                </c:extLst>
              </c15:ser>
            </c15:filteredBarSeries>
            <c15:filteredBarSeries>
              <c15:ser>
                <c:idx val="37"/>
                <c:order val="37"/>
                <c:tx>
                  <c:strRef>
                    <c:extLst xmlns:c15="http://schemas.microsoft.com/office/drawing/2012/chart">
                      <c:ext xmlns:c15="http://schemas.microsoft.com/office/drawing/2012/chart" uri="{02D57815-91ED-43cb-92C2-25804820EDAC}">
                        <c15:formulaRef>
                          <c15:sqref>'03. Klimatbudget'!$B$45:$D$45</c15:sqref>
                        </c15:formulaRef>
                      </c:ext>
                    </c:extLst>
                    <c:strCache>
                      <c:ptCount val="3"/>
                      <c:pt idx="0">
                        <c:v>Köpt fjärrkyla i Scope 2</c:v>
                      </c:pt>
                      <c:pt idx="1">
                        <c:v>kWh</c:v>
                      </c:pt>
                    </c:strCache>
                  </c:strRef>
                </c:tx>
                <c:spPr>
                  <a:solidFill>
                    <a:schemeClr val="accent2">
                      <a:lumMod val="70000"/>
                      <a:lumOff val="3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Klimatbudget'!$E$45:$AH$45</c15:sqref>
                        </c15:fullRef>
                        <c15:formulaRef>
                          <c15:sqref>('03. Klimatbudget'!$G$45,'03. Klimatbudget'!$L$45,'03. Klimatbudget'!$V$45,'03. Klimatbudget'!$AA$45,'03. Klimatbudget'!$AF$45:$AH$45)</c15:sqref>
                        </c15:formulaRef>
                      </c:ext>
                    </c:extLst>
                    <c:numCache>
                      <c:formatCode>0%</c:formatCode>
                      <c:ptCount val="7"/>
                      <c:pt idx="1" formatCode="#,##0">
                        <c:v>91267.3</c:v>
                      </c:pt>
                      <c:pt idx="2" formatCode="#,##0">
                        <c:v>67302.709016557477</c:v>
                      </c:pt>
                      <c:pt idx="3" formatCode="#,##0">
                        <c:v>57795.126254304079</c:v>
                      </c:pt>
                      <c:pt idx="4" formatCode="#,##0">
                        <c:v>49630.641434198296</c:v>
                      </c:pt>
                      <c:pt idx="5" formatCode="#,##0">
                        <c:v>48141.722191172346</c:v>
                      </c:pt>
                      <c:pt idx="6" formatCode="#,##0">
                        <c:v>46697.470525437173</c:v>
                      </c:pt>
                    </c:numCache>
                  </c:numRef>
                </c:val>
                <c:extLst xmlns:c15="http://schemas.microsoft.com/office/drawing/2012/chart">
                  <c:ext xmlns:c16="http://schemas.microsoft.com/office/drawing/2014/chart" uri="{C3380CC4-5D6E-409C-BE32-E72D297353CC}">
                    <c16:uniqueId val="{00000026-22B1-479F-9C39-451B4B247612}"/>
                  </c:ext>
                </c:extLst>
              </c15:ser>
            </c15:filteredBarSeries>
            <c15:filteredBarSeries>
              <c15:ser>
                <c:idx val="38"/>
                <c:order val="38"/>
                <c:tx>
                  <c:strRef>
                    <c:extLst xmlns:c15="http://schemas.microsoft.com/office/drawing/2012/chart">
                      <c:ext xmlns:c15="http://schemas.microsoft.com/office/drawing/2012/chart" uri="{02D57815-91ED-43cb-92C2-25804820EDAC}">
                        <c15:formulaRef>
                          <c15:sqref>'03. Klimatbudget'!$B$46:$D$46</c15:sqref>
                        </c15:formulaRef>
                      </c:ext>
                    </c:extLst>
                    <c:strCache>
                      <c:ptCount val="3"/>
                      <c:pt idx="0">
                        <c:v>Emissionfaktor fjärrkyla (indirekta utsläpp)</c:v>
                      </c:pt>
                      <c:pt idx="1">
                        <c:v>kgCO2e/KWh</c:v>
                      </c:pt>
                    </c:strCache>
                  </c:strRef>
                </c:tx>
                <c:spPr>
                  <a:solidFill>
                    <a:schemeClr val="accent3">
                      <a:lumMod val="70000"/>
                      <a:lumOff val="3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Klimatbudget'!$E$46:$AH$46</c15:sqref>
                        </c15:fullRef>
                        <c15:formulaRef>
                          <c15:sqref>('03. Klimatbudget'!$G$46,'03. Klimatbudget'!$L$46,'03. Klimatbudget'!$V$46,'03. Klimatbudget'!$AA$46,'03. Klimatbudget'!$AF$46:$AH$46)</c15:sqref>
                        </c15:formulaRef>
                      </c:ext>
                    </c:extLst>
                    <c:numCache>
                      <c:formatCode>0%</c:formatCode>
                      <c:ptCount val="7"/>
                      <c:pt idx="1" formatCode="#\ ##0.000">
                        <c:v>7.2900000000000005E-4</c:v>
                      </c:pt>
                      <c:pt idx="2" formatCode="#\ ##0.000">
                        <c:v>2.5418658283290005E-4</c:v>
                      </c:pt>
                      <c:pt idx="3" formatCode="#\ ##0.000">
                        <c:v>1.500946352969992E-4</c:v>
                      </c:pt>
                      <c:pt idx="4" formatCode="#\ ##0.000">
                        <c:v>8.8629381196525064E-5</c:v>
                      </c:pt>
                      <c:pt idx="5" formatCode="#\ ##0.000">
                        <c:v>7.9766443076872563E-5</c:v>
                      </c:pt>
                      <c:pt idx="6" formatCode="#\ ##0.000">
                        <c:v>7.1789798769185303E-5</c:v>
                      </c:pt>
                    </c:numCache>
                  </c:numRef>
                </c:val>
                <c:extLst xmlns:c15="http://schemas.microsoft.com/office/drawing/2012/chart">
                  <c:ext xmlns:c16="http://schemas.microsoft.com/office/drawing/2014/chart" uri="{C3380CC4-5D6E-409C-BE32-E72D297353CC}">
                    <c16:uniqueId val="{00000027-22B1-479F-9C39-451B4B247612}"/>
                  </c:ext>
                </c:extLst>
              </c15:ser>
            </c15:filteredBarSeries>
            <c15:filteredBarSeries>
              <c15:ser>
                <c:idx val="39"/>
                <c:order val="39"/>
                <c:tx>
                  <c:strRef>
                    <c:extLst xmlns:c15="http://schemas.microsoft.com/office/drawing/2012/chart">
                      <c:ext xmlns:c15="http://schemas.microsoft.com/office/drawing/2012/chart" uri="{02D57815-91ED-43cb-92C2-25804820EDAC}">
                        <c15:formulaRef>
                          <c15:sqref>'03. Klimatbudget'!$B$47:$D$47</c15:sqref>
                        </c15:formulaRef>
                      </c:ext>
                    </c:extLst>
                    <c:strCache>
                      <c:ptCount val="3"/>
                      <c:pt idx="0">
                        <c:v>Scope 3.4 - Uppströms transporter</c:v>
                      </c:pt>
                      <c:pt idx="1">
                        <c:v>tCO2e</c:v>
                      </c:pt>
                    </c:strCache>
                  </c:strRef>
                </c:tx>
                <c:spPr>
                  <a:solidFill>
                    <a:schemeClr val="accent4">
                      <a:lumMod val="70000"/>
                      <a:lumOff val="3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Klimatbudget'!$E$47:$AH$47</c15:sqref>
                        </c15:fullRef>
                        <c15:formulaRef>
                          <c15:sqref>('03. Klimatbudget'!$G$47,'03. Klimatbudget'!$L$47,'03. Klimatbudget'!$V$47,'03. Klimatbudget'!$AA$47,'03. Klimatbudget'!$AF$47:$AH$47)</c15:sqref>
                        </c15:formulaRef>
                      </c:ext>
                    </c:extLst>
                    <c:numCache>
                      <c:formatCode>0%</c:formatCode>
                      <c:ptCount val="7"/>
                      <c:pt idx="1" formatCode="#,##0">
                        <c:v>5.467500000000002</c:v>
                      </c:pt>
                      <c:pt idx="2" formatCode="#,##0">
                        <c:v>1.9063993712467509</c:v>
                      </c:pt>
                      <c:pt idx="3" formatCode="#,##0">
                        <c:v>1.1257097647274943</c:v>
                      </c:pt>
                      <c:pt idx="4" formatCode="#,##0">
                        <c:v>0.66472035897393822</c:v>
                      </c:pt>
                      <c:pt idx="5" formatCode="#,##0">
                        <c:v>0.59824832307654452</c:v>
                      </c:pt>
                      <c:pt idx="6" formatCode="#,##0">
                        <c:v>0.53842349076889007</c:v>
                      </c:pt>
                    </c:numCache>
                  </c:numRef>
                </c:val>
                <c:extLst xmlns:c15="http://schemas.microsoft.com/office/drawing/2012/chart">
                  <c:ext xmlns:c16="http://schemas.microsoft.com/office/drawing/2014/chart" uri="{C3380CC4-5D6E-409C-BE32-E72D297353CC}">
                    <c16:uniqueId val="{00000028-22B1-479F-9C39-451B4B247612}"/>
                  </c:ext>
                </c:extLst>
              </c15:ser>
            </c15:filteredBarSeries>
            <c15:filteredBarSeries>
              <c15:ser>
                <c:idx val="40"/>
                <c:order val="40"/>
                <c:tx>
                  <c:strRef>
                    <c:extLst xmlns:c15="http://schemas.microsoft.com/office/drawing/2012/chart">
                      <c:ext xmlns:c15="http://schemas.microsoft.com/office/drawing/2012/chart" uri="{02D57815-91ED-43cb-92C2-25804820EDAC}">
                        <c15:formulaRef>
                          <c15:sqref>'03. Klimatbudget'!$B$48:$D$48</c15:sqref>
                        </c15:formulaRef>
                      </c:ext>
                    </c:extLst>
                    <c:strCache>
                      <c:ptCount val="3"/>
                      <c:pt idx="0">
                        <c:v>Spend</c:v>
                      </c:pt>
                      <c:pt idx="1">
                        <c:v>SEK</c:v>
                      </c:pt>
                    </c:strCache>
                  </c:strRef>
                </c:tx>
                <c:spPr>
                  <a:solidFill>
                    <a:schemeClr val="accent5">
                      <a:lumMod val="70000"/>
                      <a:lumOff val="3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Klimatbudget'!$E$48:$AH$48</c15:sqref>
                        </c15:fullRef>
                        <c15:formulaRef>
                          <c15:sqref>('03. Klimatbudget'!$G$48,'03. Klimatbudget'!$L$48,'03. Klimatbudget'!$V$48,'03. Klimatbudget'!$AA$48,'03. Klimatbudget'!$AF$48:$AH$48)</c15:sqref>
                        </c15:formulaRef>
                      </c:ext>
                    </c:extLst>
                    <c:numCache>
                      <c:formatCode>0%</c:formatCode>
                      <c:ptCount val="7"/>
                      <c:pt idx="1" formatCode="#,##0">
                        <c:v>300000</c:v>
                      </c:pt>
                      <c:pt idx="2" formatCode="#,##0">
                        <c:v>300000</c:v>
                      </c:pt>
                      <c:pt idx="3" formatCode="#,##0">
                        <c:v>300000</c:v>
                      </c:pt>
                      <c:pt idx="4" formatCode="#,##0">
                        <c:v>300000</c:v>
                      </c:pt>
                      <c:pt idx="5" formatCode="#,##0">
                        <c:v>300000</c:v>
                      </c:pt>
                      <c:pt idx="6" formatCode="#,##0">
                        <c:v>300000</c:v>
                      </c:pt>
                    </c:numCache>
                  </c:numRef>
                </c:val>
                <c:extLst xmlns:c15="http://schemas.microsoft.com/office/drawing/2012/chart">
                  <c:ext xmlns:c16="http://schemas.microsoft.com/office/drawing/2014/chart" uri="{C3380CC4-5D6E-409C-BE32-E72D297353CC}">
                    <c16:uniqueId val="{00000029-22B1-479F-9C39-451B4B247612}"/>
                  </c:ext>
                </c:extLst>
              </c15:ser>
            </c15:filteredBarSeries>
            <c15:filteredBarSeries>
              <c15:ser>
                <c:idx val="41"/>
                <c:order val="41"/>
                <c:tx>
                  <c:strRef>
                    <c:extLst xmlns:c15="http://schemas.microsoft.com/office/drawing/2012/chart">
                      <c:ext xmlns:c15="http://schemas.microsoft.com/office/drawing/2012/chart" uri="{02D57815-91ED-43cb-92C2-25804820EDAC}">
                        <c15:formulaRef>
                          <c15:sqref>'03. Klimatbudget'!$B$49:$D$49</c15:sqref>
                        </c15:formulaRef>
                      </c:ext>
                    </c:extLst>
                    <c:strCache>
                      <c:ptCount val="3"/>
                      <c:pt idx="0">
                        <c:v>Genomsnittlig emissionsfaktor</c:v>
                      </c:pt>
                      <c:pt idx="1">
                        <c:v>kgCO2e/SEK</c:v>
                      </c:pt>
                    </c:strCache>
                  </c:strRef>
                </c:tx>
                <c:spPr>
                  <a:solidFill>
                    <a:schemeClr val="accent6">
                      <a:lumMod val="70000"/>
                      <a:lumOff val="3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Klimatbudget'!$E$49:$AH$49</c15:sqref>
                        </c15:fullRef>
                        <c15:formulaRef>
                          <c15:sqref>('03. Klimatbudget'!$G$49,'03. Klimatbudget'!$L$49,'03. Klimatbudget'!$V$49,'03. Klimatbudget'!$AA$49,'03. Klimatbudget'!$AF$49:$AH$49)</c15:sqref>
                        </c15:formulaRef>
                      </c:ext>
                    </c:extLst>
                    <c:numCache>
                      <c:formatCode>0%</c:formatCode>
                      <c:ptCount val="7"/>
                      <c:pt idx="1" formatCode="#\ ##0.000">
                        <c:v>1.8225000000000005E-2</c:v>
                      </c:pt>
                      <c:pt idx="2" formatCode="#\ ##0.000">
                        <c:v>6.3546645708225033E-3</c:v>
                      </c:pt>
                      <c:pt idx="3" formatCode="#\ ##0.000">
                        <c:v>3.7523658824249809E-3</c:v>
                      </c:pt>
                      <c:pt idx="4" formatCode="#\ ##0.000">
                        <c:v>2.2157345299131273E-3</c:v>
                      </c:pt>
                      <c:pt idx="5" formatCode="#\ ##0.000">
                        <c:v>1.9941610769218148E-3</c:v>
                      </c:pt>
                      <c:pt idx="6" formatCode="#\ ##0.000">
                        <c:v>1.7947449692296334E-3</c:v>
                      </c:pt>
                    </c:numCache>
                  </c:numRef>
                </c:val>
                <c:extLst xmlns:c15="http://schemas.microsoft.com/office/drawing/2012/chart">
                  <c:ext xmlns:c16="http://schemas.microsoft.com/office/drawing/2014/chart" uri="{C3380CC4-5D6E-409C-BE32-E72D297353CC}">
                    <c16:uniqueId val="{0000002A-22B1-479F-9C39-451B4B247612}"/>
                  </c:ext>
                </c:extLst>
              </c15:ser>
            </c15:filteredBarSeries>
            <c15:filteredBarSeries>
              <c15:ser>
                <c:idx val="42"/>
                <c:order val="42"/>
                <c:tx>
                  <c:strRef>
                    <c:extLst xmlns:c15="http://schemas.microsoft.com/office/drawing/2012/chart">
                      <c:ext xmlns:c15="http://schemas.microsoft.com/office/drawing/2012/chart" uri="{02D57815-91ED-43cb-92C2-25804820EDAC}">
                        <c15:formulaRef>
                          <c15:sqref>'03. Klimatbudget'!$B$50:$D$50</c15:sqref>
                        </c15:formulaRef>
                      </c:ext>
                    </c:extLst>
                    <c:strCache>
                      <c:ptCount val="3"/>
                      <c:pt idx="0">
                        <c:v>Scope 3.5 - Avfallshantering i verksamheten </c:v>
                      </c:pt>
                      <c:pt idx="1">
                        <c:v>tCO2e</c:v>
                      </c:pt>
                    </c:strCache>
                  </c:strRef>
                </c:tx>
                <c:spPr>
                  <a:solidFill>
                    <a:schemeClr val="accent1">
                      <a:lumMod val="7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Klimatbudget'!$E$50:$AH$50</c15:sqref>
                        </c15:fullRef>
                        <c15:formulaRef>
                          <c15:sqref>('03. Klimatbudget'!$G$50,'03. Klimatbudget'!$L$50,'03. Klimatbudget'!$V$50,'03. Klimatbudget'!$AA$50,'03. Klimatbudget'!$AF$50:$AH$50)</c15:sqref>
                        </c15:formulaRef>
                      </c:ext>
                    </c:extLst>
                    <c:numCache>
                      <c:formatCode>0%</c:formatCode>
                      <c:ptCount val="7"/>
                      <c:pt idx="1" formatCode="#,##0">
                        <c:v>21.956174361000006</c:v>
                      </c:pt>
                      <c:pt idx="2" formatCode="#,##0">
                        <c:v>5.6454570547042007</c:v>
                      </c:pt>
                      <c:pt idx="3" formatCode="#,##0">
                        <c:v>2.8626636710376521</c:v>
                      </c:pt>
                      <c:pt idx="4" formatCode="#,##0">
                        <c:v>1.4515819027708718</c:v>
                      </c:pt>
                      <c:pt idx="5" formatCode="#,##0">
                        <c:v>1.2672310011189711</c:v>
                      </c:pt>
                      <c:pt idx="6" formatCode="#,##0">
                        <c:v>1.1062926639768618</c:v>
                      </c:pt>
                    </c:numCache>
                  </c:numRef>
                </c:val>
                <c:extLst xmlns:c15="http://schemas.microsoft.com/office/drawing/2012/chart">
                  <c:ext xmlns:c16="http://schemas.microsoft.com/office/drawing/2014/chart" uri="{C3380CC4-5D6E-409C-BE32-E72D297353CC}">
                    <c16:uniqueId val="{0000002B-22B1-479F-9C39-451B4B247612}"/>
                  </c:ext>
                </c:extLst>
              </c15:ser>
            </c15:filteredBarSeries>
            <c15:filteredBarSeries>
              <c15:ser>
                <c:idx val="43"/>
                <c:order val="43"/>
                <c:tx>
                  <c:strRef>
                    <c:extLst xmlns:c15="http://schemas.microsoft.com/office/drawing/2012/chart">
                      <c:ext xmlns:c15="http://schemas.microsoft.com/office/drawing/2012/chart" uri="{02D57815-91ED-43cb-92C2-25804820EDAC}">
                        <c15:formulaRef>
                          <c15:sqref>'03. Klimatbudget'!$B$51:$D$51</c15:sqref>
                        </c15:formulaRef>
                      </c:ext>
                    </c:extLst>
                    <c:strCache>
                      <c:ptCount val="3"/>
                      <c:pt idx="0">
                        <c:v>Energiåtervinning, restavfall</c:v>
                      </c:pt>
                      <c:pt idx="1">
                        <c:v>kg</c:v>
                      </c:pt>
                    </c:strCache>
                  </c:strRef>
                </c:tx>
                <c:spPr>
                  <a:solidFill>
                    <a:schemeClr val="accent2">
                      <a:lumMod val="7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Klimatbudget'!$E$51:$AH$51</c15:sqref>
                        </c15:fullRef>
                        <c15:formulaRef>
                          <c15:sqref>('03. Klimatbudget'!$G$51,'03. Klimatbudget'!$L$51,'03. Klimatbudget'!$V$51,'03. Klimatbudget'!$AA$51,'03. Klimatbudget'!$AF$51:$AH$51)</c15:sqref>
                        </c15:formulaRef>
                      </c:ext>
                    </c:extLst>
                    <c:numCache>
                      <c:formatCode>0%</c:formatCode>
                      <c:ptCount val="7"/>
                      <c:pt idx="1" formatCode="#,##0">
                        <c:v>45633.65</c:v>
                      </c:pt>
                      <c:pt idx="2" formatCode="#,##0">
                        <c:v>33651.354508278739</c:v>
                      </c:pt>
                      <c:pt idx="3" formatCode="#,##0">
                        <c:v>28897.56312715204</c:v>
                      </c:pt>
                      <c:pt idx="4" formatCode="#,##0">
                        <c:v>24815.320717099148</c:v>
                      </c:pt>
                      <c:pt idx="5" formatCode="#,##0">
                        <c:v>24070.861095586173</c:v>
                      </c:pt>
                      <c:pt idx="6" formatCode="#,##0">
                        <c:v>23348.735262718586</c:v>
                      </c:pt>
                    </c:numCache>
                  </c:numRef>
                </c:val>
                <c:extLst xmlns:c15="http://schemas.microsoft.com/office/drawing/2012/chart">
                  <c:ext xmlns:c16="http://schemas.microsoft.com/office/drawing/2014/chart" uri="{C3380CC4-5D6E-409C-BE32-E72D297353CC}">
                    <c16:uniqueId val="{0000002C-22B1-479F-9C39-451B4B247612}"/>
                  </c:ext>
                </c:extLst>
              </c15:ser>
            </c15:filteredBarSeries>
            <c15:filteredBarSeries>
              <c15:ser>
                <c:idx val="44"/>
                <c:order val="44"/>
                <c:tx>
                  <c:strRef>
                    <c:extLst xmlns:c15="http://schemas.microsoft.com/office/drawing/2012/chart">
                      <c:ext xmlns:c15="http://schemas.microsoft.com/office/drawing/2012/chart" uri="{02D57815-91ED-43cb-92C2-25804820EDAC}">
                        <c15:formulaRef>
                          <c15:sqref>'03. Klimatbudget'!$B$52:$D$52</c15:sqref>
                        </c15:formulaRef>
                      </c:ext>
                    </c:extLst>
                    <c:strCache>
                      <c:ptCount val="3"/>
                      <c:pt idx="0">
                        <c:v>Energiåtervinning, genomsnittlig emissionsfaktor </c:v>
                      </c:pt>
                      <c:pt idx="1">
                        <c:v>kgCO2e/kg </c:v>
                      </c:pt>
                    </c:strCache>
                  </c:strRef>
                </c:tx>
                <c:spPr>
                  <a:solidFill>
                    <a:schemeClr val="accent3">
                      <a:lumMod val="7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Klimatbudget'!$E$52:$AH$52</c15:sqref>
                        </c15:fullRef>
                        <c15:formulaRef>
                          <c15:sqref>('03. Klimatbudget'!$G$52,'03. Klimatbudget'!$L$52,'03. Klimatbudget'!$V$52,'03. Klimatbudget'!$AA$52,'03. Klimatbudget'!$AF$52:$AH$52)</c15:sqref>
                        </c15:formulaRef>
                      </c:ext>
                    </c:extLst>
                    <c:numCache>
                      <c:formatCode>0%</c:formatCode>
                      <c:ptCount val="7"/>
                      <c:pt idx="1" formatCode="#,##0">
                        <c:v>0.33534000000000003</c:v>
                      </c:pt>
                      <c:pt idx="2" formatCode="#,##0">
                        <c:v>0.11692582810313402</c:v>
                      </c:pt>
                      <c:pt idx="3" formatCode="#,##0">
                        <c:v>6.9043532236619617E-2</c:v>
                      </c:pt>
                      <c:pt idx="4" formatCode="#,##0">
                        <c:v>4.076951535040152E-2</c:v>
                      </c:pt>
                      <c:pt idx="5" formatCode="#,##0">
                        <c:v>3.6692563815361366E-2</c:v>
                      </c:pt>
                      <c:pt idx="6" formatCode="#,##0">
                        <c:v>3.3023307433825227E-2</c:v>
                      </c:pt>
                    </c:numCache>
                  </c:numRef>
                </c:val>
                <c:extLst xmlns:c15="http://schemas.microsoft.com/office/drawing/2012/chart">
                  <c:ext xmlns:c16="http://schemas.microsoft.com/office/drawing/2014/chart" uri="{C3380CC4-5D6E-409C-BE32-E72D297353CC}">
                    <c16:uniqueId val="{0000002D-22B1-479F-9C39-451B4B247612}"/>
                  </c:ext>
                </c:extLst>
              </c15:ser>
            </c15:filteredBarSeries>
            <c15:filteredBarSeries>
              <c15:ser>
                <c:idx val="45"/>
                <c:order val="45"/>
                <c:tx>
                  <c:strRef>
                    <c:extLst xmlns:c15="http://schemas.microsoft.com/office/drawing/2012/chart">
                      <c:ext xmlns:c15="http://schemas.microsoft.com/office/drawing/2012/chart" uri="{02D57815-91ED-43cb-92C2-25804820EDAC}">
                        <c15:formulaRef>
                          <c15:sqref>'03. Klimatbudget'!$B$53:$D$53</c15:sqref>
                        </c15:formulaRef>
                      </c:ext>
                    </c:extLst>
                    <c:strCache>
                      <c:ptCount val="3"/>
                      <c:pt idx="0">
                        <c:v>Materialåtervinning, restavfall</c:v>
                      </c:pt>
                      <c:pt idx="1">
                        <c:v>kg</c:v>
                      </c:pt>
                    </c:strCache>
                  </c:strRef>
                </c:tx>
                <c:spPr>
                  <a:solidFill>
                    <a:schemeClr val="accent4">
                      <a:lumMod val="7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Klimatbudget'!$E$53:$AH$53</c15:sqref>
                        </c15:fullRef>
                        <c15:formulaRef>
                          <c15:sqref>('03. Klimatbudget'!$G$53,'03. Klimatbudget'!$L$53,'03. Klimatbudget'!$V$53,'03. Klimatbudget'!$AA$53,'03. Klimatbudget'!$AF$53:$AH$53)</c15:sqref>
                        </c15:formulaRef>
                      </c:ext>
                    </c:extLst>
                    <c:numCache>
                      <c:formatCode>0%</c:formatCode>
                      <c:ptCount val="7"/>
                      <c:pt idx="1" formatCode="#,##0">
                        <c:v>45633.65</c:v>
                      </c:pt>
                      <c:pt idx="2" formatCode="#,##0">
                        <c:v>33651.354508278739</c:v>
                      </c:pt>
                      <c:pt idx="3" formatCode="#,##0">
                        <c:v>28897.56312715204</c:v>
                      </c:pt>
                      <c:pt idx="4" formatCode="#,##0">
                        <c:v>24815.320717099148</c:v>
                      </c:pt>
                      <c:pt idx="5" formatCode="#,##0">
                        <c:v>24070.861095586173</c:v>
                      </c:pt>
                      <c:pt idx="6" formatCode="#,##0">
                        <c:v>23348.735262718586</c:v>
                      </c:pt>
                    </c:numCache>
                  </c:numRef>
                </c:val>
                <c:extLst xmlns:c15="http://schemas.microsoft.com/office/drawing/2012/chart">
                  <c:ext xmlns:c16="http://schemas.microsoft.com/office/drawing/2014/chart" uri="{C3380CC4-5D6E-409C-BE32-E72D297353CC}">
                    <c16:uniqueId val="{0000002E-22B1-479F-9C39-451B4B247612}"/>
                  </c:ext>
                </c:extLst>
              </c15:ser>
            </c15:filteredBarSeries>
            <c15:filteredBarSeries>
              <c15:ser>
                <c:idx val="46"/>
                <c:order val="46"/>
                <c:tx>
                  <c:strRef>
                    <c:extLst xmlns:c15="http://schemas.microsoft.com/office/drawing/2012/chart">
                      <c:ext xmlns:c15="http://schemas.microsoft.com/office/drawing/2012/chart" uri="{02D57815-91ED-43cb-92C2-25804820EDAC}">
                        <c15:formulaRef>
                          <c15:sqref>'03. Klimatbudget'!$B$54:$D$54</c15:sqref>
                        </c15:formulaRef>
                      </c:ext>
                    </c:extLst>
                    <c:strCache>
                      <c:ptCount val="3"/>
                      <c:pt idx="0">
                        <c:v>Materialåtervinning, genomsnittlig emissionsfaktor </c:v>
                      </c:pt>
                      <c:pt idx="1">
                        <c:v>kgCO2e/kg</c:v>
                      </c:pt>
                    </c:strCache>
                  </c:strRef>
                </c:tx>
                <c:spPr>
                  <a:solidFill>
                    <a:schemeClr val="accent5">
                      <a:lumMod val="7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Klimatbudget'!$E$54:$AH$54</c15:sqref>
                        </c15:fullRef>
                        <c15:formulaRef>
                          <c15:sqref>('03. Klimatbudget'!$G$54,'03. Klimatbudget'!$L$54,'03. Klimatbudget'!$V$54,'03. Klimatbudget'!$AA$54,'03. Klimatbudget'!$AF$54:$AH$54)</c15:sqref>
                        </c15:formulaRef>
                      </c:ext>
                    </c:extLst>
                    <c:numCache>
                      <c:formatCode>0%</c:formatCode>
                      <c:ptCount val="7"/>
                      <c:pt idx="1" formatCode="#,##0">
                        <c:v>0.14580000000000004</c:v>
                      </c:pt>
                      <c:pt idx="2" formatCode="#,##0">
                        <c:v>5.0837316566580026E-2</c:v>
                      </c:pt>
                      <c:pt idx="3" formatCode="#,##0">
                        <c:v>3.0018927059399847E-2</c:v>
                      </c:pt>
                      <c:pt idx="4" formatCode="#,##0">
                        <c:v>1.7725876239305018E-2</c:v>
                      </c:pt>
                      <c:pt idx="5" formatCode="#,##0">
                        <c:v>1.5953288615374518E-2</c:v>
                      </c:pt>
                      <c:pt idx="6" formatCode="#,##0">
                        <c:v>1.4357959753837067E-2</c:v>
                      </c:pt>
                    </c:numCache>
                  </c:numRef>
                </c:val>
                <c:extLst xmlns:c15="http://schemas.microsoft.com/office/drawing/2012/chart">
                  <c:ext xmlns:c16="http://schemas.microsoft.com/office/drawing/2014/chart" uri="{C3380CC4-5D6E-409C-BE32-E72D297353CC}">
                    <c16:uniqueId val="{0000002F-22B1-479F-9C39-451B4B247612}"/>
                  </c:ext>
                </c:extLst>
              </c15:ser>
            </c15:filteredBarSeries>
            <c15:filteredBarSeries>
              <c15:ser>
                <c:idx val="47"/>
                <c:order val="47"/>
                <c:tx>
                  <c:strRef>
                    <c:extLst xmlns:c15="http://schemas.microsoft.com/office/drawing/2012/chart">
                      <c:ext xmlns:c15="http://schemas.microsoft.com/office/drawing/2012/chart" uri="{02D57815-91ED-43cb-92C2-25804820EDAC}">
                        <c15:formulaRef>
                          <c15:sqref>'03. Klimatbudget'!$B$55:$D$55</c15:sqref>
                        </c15:formulaRef>
                      </c:ext>
                    </c:extLst>
                    <c:strCache>
                      <c:ptCount val="3"/>
                      <c:pt idx="0">
                        <c:v>Scope 3.6 - Tjänsteresor</c:v>
                      </c:pt>
                      <c:pt idx="1">
                        <c:v>tCO2e</c:v>
                      </c:pt>
                    </c:strCache>
                  </c:strRef>
                </c:tx>
                <c:spPr>
                  <a:solidFill>
                    <a:schemeClr val="accent6">
                      <a:lumMod val="7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Klimatbudget'!$E$55:$AH$55</c15:sqref>
                        </c15:fullRef>
                        <c15:formulaRef>
                          <c15:sqref>('03. Klimatbudget'!$G$55,'03. Klimatbudget'!$L$55,'03. Klimatbudget'!$V$55,'03. Klimatbudget'!$AA$55,'03. Klimatbudget'!$AF$55:$AH$55)</c15:sqref>
                        </c15:formulaRef>
                      </c:ext>
                    </c:extLst>
                    <c:numCache>
                      <c:formatCode>0%</c:formatCode>
                      <c:ptCount val="7"/>
                      <c:pt idx="1" formatCode="#,##0">
                        <c:v>2008.1256614062499</c:v>
                      </c:pt>
                      <c:pt idx="2" formatCode="#,##0">
                        <c:v>720.16488179087571</c:v>
                      </c:pt>
                      <c:pt idx="3" formatCode="#,##0">
                        <c:v>431.36736993421573</c:v>
                      </c:pt>
                      <c:pt idx="4" formatCode="#,##0">
                        <c:v>258.45466175345967</c:v>
                      </c:pt>
                      <c:pt idx="5" formatCode="#,##0">
                        <c:v>233.29894134435375</c:v>
                      </c:pt>
                      <c:pt idx="6" formatCode="#,##0">
                        <c:v>210.59593026395004</c:v>
                      </c:pt>
                    </c:numCache>
                  </c:numRef>
                </c:val>
                <c:extLst xmlns:c15="http://schemas.microsoft.com/office/drawing/2012/chart">
                  <c:ext xmlns:c16="http://schemas.microsoft.com/office/drawing/2014/chart" uri="{C3380CC4-5D6E-409C-BE32-E72D297353CC}">
                    <c16:uniqueId val="{00000030-22B1-479F-9C39-451B4B247612}"/>
                  </c:ext>
                </c:extLst>
              </c15:ser>
            </c15:filteredBarSeries>
            <c15:filteredBarSeries>
              <c15:ser>
                <c:idx val="48"/>
                <c:order val="48"/>
                <c:tx>
                  <c:strRef>
                    <c:extLst xmlns:c15="http://schemas.microsoft.com/office/drawing/2012/chart">
                      <c:ext xmlns:c15="http://schemas.microsoft.com/office/drawing/2012/chart" uri="{02D57815-91ED-43cb-92C2-25804820EDAC}">
                        <c15:formulaRef>
                          <c15:sqref>'03. Klimatbudget'!$B$56:$D$56</c15:sqref>
                        </c15:formulaRef>
                      </c:ext>
                    </c:extLst>
                    <c:strCache>
                      <c:ptCount val="3"/>
                      <c:pt idx="0">
                        <c:v>Flyg, ressträcka</c:v>
                      </c:pt>
                      <c:pt idx="1">
                        <c:v>km</c:v>
                      </c:pt>
                    </c:strCache>
                  </c:strRef>
                </c:tx>
                <c:spPr>
                  <a:solidFill>
                    <a:schemeClr val="accent1">
                      <a:lumMod val="50000"/>
                      <a:lumOff val="5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Klimatbudget'!$E$56:$AH$56</c15:sqref>
                        </c15:fullRef>
                        <c15:formulaRef>
                          <c15:sqref>('03. Klimatbudget'!$G$56,'03. Klimatbudget'!$L$56,'03. Klimatbudget'!$V$56,'03. Klimatbudget'!$AA$56,'03. Klimatbudget'!$AF$56:$AH$56)</c15:sqref>
                        </c15:formulaRef>
                      </c:ext>
                    </c:extLst>
                    <c:numCache>
                      <c:formatCode>0%</c:formatCode>
                      <c:ptCount val="7"/>
                      <c:pt idx="1" formatCode="#,##0">
                        <c:v>8573750</c:v>
                      </c:pt>
                      <c:pt idx="2" formatCode="#,##0">
                        <c:v>5133420.83279505</c:v>
                      </c:pt>
                      <c:pt idx="3" formatCode="#,##0">
                        <c:v>3972143.1845821831</c:v>
                      </c:pt>
                      <c:pt idx="4" formatCode="#,##0">
                        <c:v>3073568.6772502363</c:v>
                      </c:pt>
                      <c:pt idx="5" formatCode="#,##0">
                        <c:v>2919890.2433877243</c:v>
                      </c:pt>
                      <c:pt idx="6" formatCode="#,##0">
                        <c:v>2773895.731218338</c:v>
                      </c:pt>
                    </c:numCache>
                  </c:numRef>
                </c:val>
                <c:extLst xmlns:c15="http://schemas.microsoft.com/office/drawing/2012/chart">
                  <c:ext xmlns:c16="http://schemas.microsoft.com/office/drawing/2014/chart" uri="{C3380CC4-5D6E-409C-BE32-E72D297353CC}">
                    <c16:uniqueId val="{00000031-22B1-479F-9C39-451B4B247612}"/>
                  </c:ext>
                </c:extLst>
              </c15:ser>
            </c15:filteredBarSeries>
            <c15:filteredBarSeries>
              <c15:ser>
                <c:idx val="49"/>
                <c:order val="49"/>
                <c:tx>
                  <c:strRef>
                    <c:extLst xmlns:c15="http://schemas.microsoft.com/office/drawing/2012/chart">
                      <c:ext xmlns:c15="http://schemas.microsoft.com/office/drawing/2012/chart" uri="{02D57815-91ED-43cb-92C2-25804820EDAC}">
                        <c15:formulaRef>
                          <c15:sqref>'03. Klimatbudget'!$B$57:$D$57</c15:sqref>
                        </c15:formulaRef>
                      </c:ext>
                    </c:extLst>
                    <c:strCache>
                      <c:ptCount val="3"/>
                      <c:pt idx="0">
                        <c:v>Flyg, genomsnittlig emissionsfaktor</c:v>
                      </c:pt>
                      <c:pt idx="1">
                        <c:v>kgCO2e/km</c:v>
                      </c:pt>
                    </c:strCache>
                  </c:strRef>
                </c:tx>
                <c:spPr>
                  <a:solidFill>
                    <a:schemeClr val="accent2">
                      <a:lumMod val="50000"/>
                      <a:lumOff val="5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Klimatbudget'!$E$57:$AH$57</c15:sqref>
                        </c15:fullRef>
                        <c15:formulaRef>
                          <c15:sqref>('03. Klimatbudget'!$G$57,'03. Klimatbudget'!$L$57,'03. Klimatbudget'!$V$57,'03. Klimatbudget'!$AA$57,'03. Klimatbudget'!$AF$57:$AH$57)</c15:sqref>
                        </c15:formulaRef>
                      </c:ext>
                    </c:extLst>
                    <c:numCache>
                      <c:formatCode>0%</c:formatCode>
                      <c:ptCount val="7"/>
                      <c:pt idx="1" formatCode="#\ ##0.000">
                        <c:v>0.23406337499999999</c:v>
                      </c:pt>
                      <c:pt idx="2" formatCode="#\ ##0.000">
                        <c:v>0.14014238873530485</c:v>
                      </c:pt>
                      <c:pt idx="3" formatCode="#\ ##0.000">
                        <c:v>0.1084395089390936</c:v>
                      </c:pt>
                      <c:pt idx="4" formatCode="#\ ##0.000">
                        <c:v>8.3908424888931452E-2</c:v>
                      </c:pt>
                      <c:pt idx="5" formatCode="#\ ##0.000">
                        <c:v>7.9713003644484873E-2</c:v>
                      </c:pt>
                      <c:pt idx="6" formatCode="#\ ##0.000">
                        <c:v>7.572735346226063E-2</c:v>
                      </c:pt>
                    </c:numCache>
                  </c:numRef>
                </c:val>
                <c:extLst xmlns:c15="http://schemas.microsoft.com/office/drawing/2012/chart">
                  <c:ext xmlns:c16="http://schemas.microsoft.com/office/drawing/2014/chart" uri="{C3380CC4-5D6E-409C-BE32-E72D297353CC}">
                    <c16:uniqueId val="{00000032-22B1-479F-9C39-451B4B247612}"/>
                  </c:ext>
                </c:extLst>
              </c15:ser>
            </c15:filteredBarSeries>
            <c15:filteredBarSeries>
              <c15:ser>
                <c:idx val="50"/>
                <c:order val="50"/>
                <c:tx>
                  <c:strRef>
                    <c:extLst xmlns:c15="http://schemas.microsoft.com/office/drawing/2012/chart">
                      <c:ext xmlns:c15="http://schemas.microsoft.com/office/drawing/2012/chart" uri="{02D57815-91ED-43cb-92C2-25804820EDAC}">
                        <c15:formulaRef>
                          <c15:sqref>'03. Klimatbudget'!$B$58:$D$58</c15:sqref>
                        </c15:formulaRef>
                      </c:ext>
                    </c:extLst>
                    <c:strCache>
                      <c:ptCount val="3"/>
                      <c:pt idx="0">
                        <c:v>Tåg, ressträcka</c:v>
                      </c:pt>
                      <c:pt idx="1">
                        <c:v>km</c:v>
                      </c:pt>
                    </c:strCache>
                  </c:strRef>
                </c:tx>
                <c:spPr>
                  <a:solidFill>
                    <a:schemeClr val="accent3">
                      <a:lumMod val="50000"/>
                      <a:lumOff val="5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Klimatbudget'!$E$58:$AH$58</c15:sqref>
                        </c15:fullRef>
                        <c15:formulaRef>
                          <c15:sqref>('03. Klimatbudget'!$G$58,'03. Klimatbudget'!$L$58,'03. Klimatbudget'!$V$58,'03. Klimatbudget'!$AA$58,'03. Klimatbudget'!$AF$58:$AH$58)</c15:sqref>
                        </c15:formulaRef>
                      </c:ext>
                    </c:extLst>
                    <c:numCache>
                      <c:formatCode>0%</c:formatCode>
                      <c:ptCount val="7"/>
                      <c:pt idx="1" formatCode="#,##0">
                        <c:v>1500000</c:v>
                      </c:pt>
                      <c:pt idx="2" formatCode="#,##0">
                        <c:v>1500000</c:v>
                      </c:pt>
                      <c:pt idx="3" formatCode="#,##0">
                        <c:v>1500000</c:v>
                      </c:pt>
                      <c:pt idx="4" formatCode="#,##0">
                        <c:v>1500000</c:v>
                      </c:pt>
                      <c:pt idx="5" formatCode="#,##0">
                        <c:v>1500000</c:v>
                      </c:pt>
                      <c:pt idx="6" formatCode="#,##0">
                        <c:v>1500000</c:v>
                      </c:pt>
                    </c:numCache>
                  </c:numRef>
                </c:val>
                <c:extLst xmlns:c15="http://schemas.microsoft.com/office/drawing/2012/chart">
                  <c:ext xmlns:c16="http://schemas.microsoft.com/office/drawing/2014/chart" uri="{C3380CC4-5D6E-409C-BE32-E72D297353CC}">
                    <c16:uniqueId val="{00000033-22B1-479F-9C39-451B4B247612}"/>
                  </c:ext>
                </c:extLst>
              </c15:ser>
            </c15:filteredBarSeries>
            <c15:filteredBarSeries>
              <c15:ser>
                <c:idx val="51"/>
                <c:order val="51"/>
                <c:tx>
                  <c:strRef>
                    <c:extLst xmlns:c15="http://schemas.microsoft.com/office/drawing/2012/chart">
                      <c:ext xmlns:c15="http://schemas.microsoft.com/office/drawing/2012/chart" uri="{02D57815-91ED-43cb-92C2-25804820EDAC}">
                        <c15:formulaRef>
                          <c15:sqref>'03. Klimatbudget'!$B$59:$D$59</c15:sqref>
                        </c15:formulaRef>
                      </c:ext>
                    </c:extLst>
                    <c:strCache>
                      <c:ptCount val="3"/>
                      <c:pt idx="0">
                        <c:v>Tåg, genomsnittlig emissionsfaktor</c:v>
                      </c:pt>
                      <c:pt idx="1">
                        <c:v>kgCO2e/km</c:v>
                      </c:pt>
                    </c:strCache>
                  </c:strRef>
                </c:tx>
                <c:spPr>
                  <a:solidFill>
                    <a:schemeClr val="accent4">
                      <a:lumMod val="50000"/>
                      <a:lumOff val="5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Klimatbudget'!$E$59:$AH$59</c15:sqref>
                        </c15:fullRef>
                        <c15:formulaRef>
                          <c15:sqref>('03. Klimatbudget'!$G$59,'03. Klimatbudget'!$L$59,'03. Klimatbudget'!$V$59,'03. Klimatbudget'!$AA$59,'03. Klimatbudget'!$AF$59:$AH$59)</c15:sqref>
                        </c15:formulaRef>
                      </c:ext>
                    </c:extLst>
                    <c:numCache>
                      <c:formatCode>0%</c:formatCode>
                      <c:ptCount val="7"/>
                      <c:pt idx="1" formatCode="#\ ##0.0000">
                        <c:v>2.9999999999999997E-4</c:v>
                      </c:pt>
                      <c:pt idx="2" formatCode="#\ ##0.0000">
                        <c:v>2.9999999999999997E-4</c:v>
                      </c:pt>
                      <c:pt idx="3" formatCode="#\ ##0.0000">
                        <c:v>2.9999999999999997E-4</c:v>
                      </c:pt>
                      <c:pt idx="4" formatCode="#\ ##0.0000">
                        <c:v>2.9999999999999997E-4</c:v>
                      </c:pt>
                      <c:pt idx="5" formatCode="#\ ##0.0000">
                        <c:v>2.9999999999999997E-4</c:v>
                      </c:pt>
                      <c:pt idx="6" formatCode="#\ ##0.0000">
                        <c:v>2.9999999999999997E-4</c:v>
                      </c:pt>
                    </c:numCache>
                  </c:numRef>
                </c:val>
                <c:extLst xmlns:c15="http://schemas.microsoft.com/office/drawing/2012/chart">
                  <c:ext xmlns:c16="http://schemas.microsoft.com/office/drawing/2014/chart" uri="{C3380CC4-5D6E-409C-BE32-E72D297353CC}">
                    <c16:uniqueId val="{00000034-22B1-479F-9C39-451B4B247612}"/>
                  </c:ext>
                </c:extLst>
              </c15:ser>
            </c15:filteredBarSeries>
            <c15:filteredBarSeries>
              <c15:ser>
                <c:idx val="52"/>
                <c:order val="52"/>
                <c:tx>
                  <c:strRef>
                    <c:extLst xmlns:c15="http://schemas.microsoft.com/office/drawing/2012/chart">
                      <c:ext xmlns:c15="http://schemas.microsoft.com/office/drawing/2012/chart" uri="{02D57815-91ED-43cb-92C2-25804820EDAC}">
                        <c15:formulaRef>
                          <c15:sqref>'03. Klimatbudget'!$B$60:$D$60</c15:sqref>
                        </c15:formulaRef>
                      </c:ext>
                    </c:extLst>
                    <c:strCache>
                      <c:ptCount val="3"/>
                      <c:pt idx="0">
                        <c:v>Övrigt, ressträcka (Buss, taxi mm)</c:v>
                      </c:pt>
                      <c:pt idx="1">
                        <c:v>km</c:v>
                      </c:pt>
                    </c:strCache>
                  </c:strRef>
                </c:tx>
                <c:spPr>
                  <a:solidFill>
                    <a:schemeClr val="accent5">
                      <a:lumMod val="50000"/>
                      <a:lumOff val="5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Klimatbudget'!$E$60:$AH$60</c15:sqref>
                        </c15:fullRef>
                        <c15:formulaRef>
                          <c15:sqref>('03. Klimatbudget'!$G$60,'03. Klimatbudget'!$L$60,'03. Klimatbudget'!$V$60,'03. Klimatbudget'!$AA$60,'03. Klimatbudget'!$AF$60:$AH$60)</c15:sqref>
                        </c15:formulaRef>
                      </c:ext>
                    </c:extLst>
                    <c:numCache>
                      <c:formatCode>0%</c:formatCode>
                      <c:ptCount val="7"/>
                      <c:pt idx="1" formatCode="#,##0">
                        <c:v>10000</c:v>
                      </c:pt>
                      <c:pt idx="2" formatCode="#,##0">
                        <c:v>10000</c:v>
                      </c:pt>
                      <c:pt idx="3" formatCode="#,##0">
                        <c:v>10000</c:v>
                      </c:pt>
                      <c:pt idx="4" formatCode="#,##0">
                        <c:v>10000</c:v>
                      </c:pt>
                      <c:pt idx="5" formatCode="#,##0">
                        <c:v>10000</c:v>
                      </c:pt>
                      <c:pt idx="6" formatCode="#,##0">
                        <c:v>10000</c:v>
                      </c:pt>
                    </c:numCache>
                  </c:numRef>
                </c:val>
                <c:extLst xmlns:c15="http://schemas.microsoft.com/office/drawing/2012/chart">
                  <c:ext xmlns:c16="http://schemas.microsoft.com/office/drawing/2014/chart" uri="{C3380CC4-5D6E-409C-BE32-E72D297353CC}">
                    <c16:uniqueId val="{00000035-22B1-479F-9C39-451B4B247612}"/>
                  </c:ext>
                </c:extLst>
              </c15:ser>
            </c15:filteredBarSeries>
            <c15:filteredBarSeries>
              <c15:ser>
                <c:idx val="53"/>
                <c:order val="53"/>
                <c:tx>
                  <c:strRef>
                    <c:extLst xmlns:c15="http://schemas.microsoft.com/office/drawing/2012/chart">
                      <c:ext xmlns:c15="http://schemas.microsoft.com/office/drawing/2012/chart" uri="{02D57815-91ED-43cb-92C2-25804820EDAC}">
                        <c15:formulaRef>
                          <c15:sqref>'03. Klimatbudget'!$B$61:$D$61</c15:sqref>
                        </c15:formulaRef>
                      </c:ext>
                    </c:extLst>
                    <c:strCache>
                      <c:ptCount val="3"/>
                      <c:pt idx="0">
                        <c:v>Övrigt, genomsnittlig emissionsfaktor</c:v>
                      </c:pt>
                      <c:pt idx="1">
                        <c:v>kgCO2e/km</c:v>
                      </c:pt>
                    </c:strCache>
                  </c:strRef>
                </c:tx>
                <c:spPr>
                  <a:solidFill>
                    <a:schemeClr val="accent6">
                      <a:lumMod val="50000"/>
                      <a:lumOff val="5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Klimatbudget'!$E$61:$AH$61</c15:sqref>
                        </c15:fullRef>
                        <c15:formulaRef>
                          <c15:sqref>('03. Klimatbudget'!$G$61,'03. Klimatbudget'!$L$61,'03. Klimatbudget'!$V$61,'03. Klimatbudget'!$AA$61,'03. Klimatbudget'!$AF$61:$AH$61)</c15:sqref>
                        </c15:formulaRef>
                      </c:ext>
                    </c:extLst>
                    <c:numCache>
                      <c:formatCode>0%</c:formatCode>
                      <c:ptCount val="7"/>
                      <c:pt idx="1" formatCode="#\ ##0.000">
                        <c:v>8.7480000000000002E-2</c:v>
                      </c:pt>
                      <c:pt idx="2" formatCode="#\ ##0.000">
                        <c:v>3.050238993994801E-2</c:v>
                      </c:pt>
                      <c:pt idx="3" formatCode="#\ ##0.000">
                        <c:v>1.8011356235639899E-2</c:v>
                      </c:pt>
                      <c:pt idx="4" formatCode="#\ ##0.000">
                        <c:v>1.0635525743583004E-2</c:v>
                      </c:pt>
                      <c:pt idx="5" formatCode="#\ ##0.000">
                        <c:v>9.5719731692247047E-3</c:v>
                      </c:pt>
                      <c:pt idx="6" formatCode="#\ ##0.000">
                        <c:v>8.6147758523022339E-3</c:v>
                      </c:pt>
                    </c:numCache>
                  </c:numRef>
                </c:val>
                <c:extLst xmlns:c15="http://schemas.microsoft.com/office/drawing/2012/chart">
                  <c:ext xmlns:c16="http://schemas.microsoft.com/office/drawing/2014/chart" uri="{C3380CC4-5D6E-409C-BE32-E72D297353CC}">
                    <c16:uniqueId val="{00000036-22B1-479F-9C39-451B4B247612}"/>
                  </c:ext>
                </c:extLst>
              </c15:ser>
            </c15:filteredBarSeries>
            <c15:filteredBarSeries>
              <c15:ser>
                <c:idx val="54"/>
                <c:order val="54"/>
                <c:tx>
                  <c:strRef>
                    <c:extLst xmlns:c15="http://schemas.microsoft.com/office/drawing/2012/chart">
                      <c:ext xmlns:c15="http://schemas.microsoft.com/office/drawing/2012/chart" uri="{02D57815-91ED-43cb-92C2-25804820EDAC}">
                        <c15:formulaRef>
                          <c15:sqref>'03. Klimatbudget'!$B$62:$D$62</c15:sqref>
                        </c15:formulaRef>
                      </c:ext>
                    </c:extLst>
                    <c:strCache>
                      <c:ptCount val="3"/>
                      <c:pt idx="0">
                        <c:v>Scope 3.7 - Pendlingsresor</c:v>
                      </c:pt>
                      <c:pt idx="1">
                        <c:v>tCO2e</c:v>
                      </c:pt>
                    </c:strCache>
                  </c:strRef>
                </c:tx>
                <c:spPr>
                  <a:solidFill>
                    <a:schemeClr val="accent1"/>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Klimatbudget'!$E$62:$AH$62</c15:sqref>
                        </c15:fullRef>
                        <c15:formulaRef>
                          <c15:sqref>('03. Klimatbudget'!$G$62,'03. Klimatbudget'!$L$62,'03. Klimatbudget'!$V$62,'03. Klimatbudget'!$AA$62,'03. Klimatbudget'!$AF$62:$AH$62)</c15:sqref>
                        </c15:formulaRef>
                      </c:ext>
                    </c:extLst>
                    <c:numCache>
                      <c:formatCode>0%</c:formatCode>
                      <c:ptCount val="7"/>
                      <c:pt idx="1" formatCode="#,##0">
                        <c:v>426.46499999999997</c:v>
                      </c:pt>
                      <c:pt idx="2" formatCode="#,##0">
                        <c:v>148.69915095724653</c:v>
                      </c:pt>
                      <c:pt idx="3" formatCode="#,##0">
                        <c:v>87.805361648744523</c:v>
                      </c:pt>
                      <c:pt idx="4" formatCode="#,##0">
                        <c:v>51.848187999967166</c:v>
                      </c:pt>
                      <c:pt idx="5" formatCode="#,##0">
                        <c:v>46.663369199970454</c:v>
                      </c:pt>
                      <c:pt idx="6" formatCode="#,##0">
                        <c:v>41.997032279973403</c:v>
                      </c:pt>
                    </c:numCache>
                  </c:numRef>
                </c:val>
                <c:extLst xmlns:c15="http://schemas.microsoft.com/office/drawing/2012/chart">
                  <c:ext xmlns:c16="http://schemas.microsoft.com/office/drawing/2014/chart" uri="{C3380CC4-5D6E-409C-BE32-E72D297353CC}">
                    <c16:uniqueId val="{00000037-22B1-479F-9C39-451B4B247612}"/>
                  </c:ext>
                </c:extLst>
              </c15:ser>
            </c15:filteredBarSeries>
            <c15:filteredBarSeries>
              <c15:ser>
                <c:idx val="55"/>
                <c:order val="55"/>
                <c:tx>
                  <c:strRef>
                    <c:extLst xmlns:c15="http://schemas.microsoft.com/office/drawing/2012/chart">
                      <c:ext xmlns:c15="http://schemas.microsoft.com/office/drawing/2012/chart" uri="{02D57815-91ED-43cb-92C2-25804820EDAC}">
                        <c15:formulaRef>
                          <c15:sqref>'03. Klimatbudget'!$B$63:$D$63</c15:sqref>
                        </c15:formulaRef>
                      </c:ext>
                    </c:extLst>
                    <c:strCache>
                      <c:ptCount val="3"/>
                      <c:pt idx="0">
                        <c:v>Anställda, antal</c:v>
                      </c:pt>
                      <c:pt idx="1">
                        <c:v>antal</c:v>
                      </c:pt>
                    </c:strCache>
                  </c:strRef>
                </c:tx>
                <c:spPr>
                  <a:solidFill>
                    <a:schemeClr val="accent2"/>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Klimatbudget'!$E$63:$AH$63</c15:sqref>
                        </c15:fullRef>
                        <c15:formulaRef>
                          <c15:sqref>('03. Klimatbudget'!$G$63,'03. Klimatbudget'!$L$63,'03. Klimatbudget'!$V$63,'03. Klimatbudget'!$AA$63,'03. Klimatbudget'!$AF$63:$AH$63)</c15:sqref>
                        </c15:formulaRef>
                      </c:ext>
                    </c:extLst>
                    <c:numCache>
                      <c:formatCode>General</c:formatCode>
                      <c:ptCount val="7"/>
                      <c:pt idx="1" formatCode="#,##0">
                        <c:v>4500</c:v>
                      </c:pt>
                      <c:pt idx="2" formatCode="#,##0">
                        <c:v>4500</c:v>
                      </c:pt>
                      <c:pt idx="3" formatCode="#,##0">
                        <c:v>4500</c:v>
                      </c:pt>
                      <c:pt idx="4" formatCode="#,##0">
                        <c:v>4500</c:v>
                      </c:pt>
                      <c:pt idx="5" formatCode="#,##0">
                        <c:v>4500</c:v>
                      </c:pt>
                      <c:pt idx="6" formatCode="#,##0">
                        <c:v>4500</c:v>
                      </c:pt>
                    </c:numCache>
                  </c:numRef>
                </c:val>
                <c:extLst xmlns:c15="http://schemas.microsoft.com/office/drawing/2012/chart">
                  <c:ext xmlns:c16="http://schemas.microsoft.com/office/drawing/2014/chart" uri="{C3380CC4-5D6E-409C-BE32-E72D297353CC}">
                    <c16:uniqueId val="{00000038-22B1-479F-9C39-451B4B247612}"/>
                  </c:ext>
                </c:extLst>
              </c15:ser>
            </c15:filteredBarSeries>
            <c15:filteredBarSeries>
              <c15:ser>
                <c:idx val="56"/>
                <c:order val="56"/>
                <c:tx>
                  <c:strRef>
                    <c:extLst xmlns:c15="http://schemas.microsoft.com/office/drawing/2012/chart">
                      <c:ext xmlns:c15="http://schemas.microsoft.com/office/drawing/2012/chart" uri="{02D57815-91ED-43cb-92C2-25804820EDAC}">
                        <c15:formulaRef>
                          <c15:sqref>'03. Klimatbudget'!$B$64:$D$64</c15:sqref>
                        </c15:formulaRef>
                      </c:ext>
                    </c:extLst>
                    <c:strCache>
                      <c:ptCount val="3"/>
                      <c:pt idx="0">
                        <c:v>Genomsnittlig emissionsfaktor</c:v>
                      </c:pt>
                      <c:pt idx="1">
                        <c:v>kgCO2e/person,år</c:v>
                      </c:pt>
                    </c:strCache>
                  </c:strRef>
                </c:tx>
                <c:spPr>
                  <a:solidFill>
                    <a:schemeClr val="accent3"/>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Klimatbudget'!$E$64:$AH$64</c15:sqref>
                        </c15:fullRef>
                        <c15:formulaRef>
                          <c15:sqref>('03. Klimatbudget'!$G$64,'03. Klimatbudget'!$L$64,'03. Klimatbudget'!$V$64,'03. Klimatbudget'!$AA$64,'03. Klimatbudget'!$AF$64:$AH$64)</c15:sqref>
                        </c15:formulaRef>
                      </c:ext>
                    </c:extLst>
                    <c:numCache>
                      <c:formatCode>0%</c:formatCode>
                      <c:ptCount val="7"/>
                      <c:pt idx="1" formatCode="#,##0">
                        <c:v>94.77</c:v>
                      </c:pt>
                      <c:pt idx="2" formatCode="#,##0">
                        <c:v>33.044255768277011</c:v>
                      </c:pt>
                      <c:pt idx="3" formatCode="#,##0">
                        <c:v>19.512302588609895</c:v>
                      </c:pt>
                      <c:pt idx="4" formatCode="#,##0">
                        <c:v>11.521819555548259</c:v>
                      </c:pt>
                      <c:pt idx="5" formatCode="#,##0">
                        <c:v>10.369637599993434</c:v>
                      </c:pt>
                      <c:pt idx="6" formatCode="#,##0">
                        <c:v>9.3326738399940901</c:v>
                      </c:pt>
                    </c:numCache>
                  </c:numRef>
                </c:val>
                <c:extLst xmlns:c15="http://schemas.microsoft.com/office/drawing/2012/chart">
                  <c:ext xmlns:c16="http://schemas.microsoft.com/office/drawing/2014/chart" uri="{C3380CC4-5D6E-409C-BE32-E72D297353CC}">
                    <c16:uniqueId val="{00000039-22B1-479F-9C39-451B4B247612}"/>
                  </c:ext>
                </c:extLst>
              </c15:ser>
            </c15:filteredBarSeries>
            <c15:filteredBarSeries>
              <c15:ser>
                <c:idx val="57"/>
                <c:order val="57"/>
                <c:tx>
                  <c:strRef>
                    <c:extLst xmlns:c15="http://schemas.microsoft.com/office/drawing/2012/chart">
                      <c:ext xmlns:c15="http://schemas.microsoft.com/office/drawing/2012/chart" uri="{02D57815-91ED-43cb-92C2-25804820EDAC}">
                        <c15:formulaRef>
                          <c15:sqref>'03. Klimatbudget'!$B$65:$D$65</c15:sqref>
                        </c15:formulaRef>
                      </c:ext>
                    </c:extLst>
                    <c:strCache>
                      <c:ptCount val="3"/>
                      <c:pt idx="0">
                        <c:v>Scope 3.8 - Uppströms inhyrda tillgångar</c:v>
                      </c:pt>
                      <c:pt idx="1">
                        <c:v>tCO2e</c:v>
                      </c:pt>
                    </c:strCache>
                  </c:strRef>
                </c:tx>
                <c:spPr>
                  <a:solidFill>
                    <a:schemeClr val="accent4"/>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Klimatbudget'!$E$65:$AH$65</c15:sqref>
                        </c15:fullRef>
                        <c15:formulaRef>
                          <c15:sqref>('03. Klimatbudget'!$G$65,'03. Klimatbudget'!$L$65,'03. Klimatbudget'!$V$65,'03. Klimatbudget'!$AA$65,'03. Klimatbudget'!$AF$65:$AH$65)</c15:sqref>
                        </c15:formulaRef>
                      </c:ext>
                    </c:extLst>
                    <c:numCache>
                      <c:formatCode>General</c:formatCode>
                      <c:ptCount val="7"/>
                      <c:pt idx="1" formatCode="#,##0">
                        <c:v>863.86500000000001</c:v>
                      </c:pt>
                      <c:pt idx="2" formatCode="#,##0">
                        <c:v>301.21110065698656</c:v>
                      </c:pt>
                      <c:pt idx="3" formatCode="#,##0">
                        <c:v>177.86214282694402</c:v>
                      </c:pt>
                      <c:pt idx="4" formatCode="#,##0">
                        <c:v>105.02581671788218</c:v>
                      </c:pt>
                      <c:pt idx="5" formatCode="#,##0">
                        <c:v>94.523235046093959</c:v>
                      </c:pt>
                      <c:pt idx="6" formatCode="#,##0">
                        <c:v>85.070911541484548</c:v>
                      </c:pt>
                    </c:numCache>
                  </c:numRef>
                </c:val>
                <c:extLst xmlns:c15="http://schemas.microsoft.com/office/drawing/2012/chart">
                  <c:ext xmlns:c16="http://schemas.microsoft.com/office/drawing/2014/chart" uri="{C3380CC4-5D6E-409C-BE32-E72D297353CC}">
                    <c16:uniqueId val="{0000003A-22B1-479F-9C39-451B4B247612}"/>
                  </c:ext>
                </c:extLst>
              </c15:ser>
            </c15:filteredBarSeries>
            <c15:filteredBarSeries>
              <c15:ser>
                <c:idx val="58"/>
                <c:order val="58"/>
                <c:tx>
                  <c:strRef>
                    <c:extLst xmlns:c15="http://schemas.microsoft.com/office/drawing/2012/chart">
                      <c:ext xmlns:c15="http://schemas.microsoft.com/office/drawing/2012/chart" uri="{02D57815-91ED-43cb-92C2-25804820EDAC}">
                        <c15:formulaRef>
                          <c15:sqref>'03. Klimatbudget'!$B$66:$D$66</c15:sqref>
                        </c15:formulaRef>
                      </c:ext>
                    </c:extLst>
                    <c:strCache>
                      <c:ptCount val="3"/>
                      <c:pt idx="0">
                        <c:v>Hyrda kvadratmetrar lokalyta</c:v>
                      </c:pt>
                      <c:pt idx="1">
                        <c:v>m2</c:v>
                      </c:pt>
                    </c:strCache>
                  </c:strRef>
                </c:tx>
                <c:spPr>
                  <a:solidFill>
                    <a:schemeClr val="accent5"/>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Klimatbudget'!$E$66:$AH$66</c15:sqref>
                        </c15:fullRef>
                        <c15:formulaRef>
                          <c15:sqref>('03. Klimatbudget'!$G$66,'03. Klimatbudget'!$L$66,'03. Klimatbudget'!$V$66,'03. Klimatbudget'!$AA$66,'03. Klimatbudget'!$AF$66:$AH$66)</c15:sqref>
                        </c15:formulaRef>
                      </c:ext>
                    </c:extLst>
                    <c:numCache>
                      <c:formatCode>0%</c:formatCode>
                      <c:ptCount val="7"/>
                      <c:pt idx="1" formatCode="#,##0">
                        <c:v>250000</c:v>
                      </c:pt>
                      <c:pt idx="2" formatCode="#,##0">
                        <c:v>250000</c:v>
                      </c:pt>
                      <c:pt idx="3" formatCode="#,##0">
                        <c:v>250000</c:v>
                      </c:pt>
                      <c:pt idx="4" formatCode="#,##0">
                        <c:v>250000</c:v>
                      </c:pt>
                      <c:pt idx="5" formatCode="#,##0">
                        <c:v>250000</c:v>
                      </c:pt>
                      <c:pt idx="6" formatCode="#,##0">
                        <c:v>250000</c:v>
                      </c:pt>
                    </c:numCache>
                  </c:numRef>
                </c:val>
                <c:extLst xmlns:c15="http://schemas.microsoft.com/office/drawing/2012/chart">
                  <c:ext xmlns:c16="http://schemas.microsoft.com/office/drawing/2014/chart" uri="{C3380CC4-5D6E-409C-BE32-E72D297353CC}">
                    <c16:uniqueId val="{0000003B-22B1-479F-9C39-451B4B247612}"/>
                  </c:ext>
                </c:extLst>
              </c15:ser>
            </c15:filteredBarSeries>
            <c15:filteredBarSeries>
              <c15:ser>
                <c:idx val="59"/>
                <c:order val="59"/>
                <c:tx>
                  <c:strRef>
                    <c:extLst xmlns:c15="http://schemas.microsoft.com/office/drawing/2012/chart">
                      <c:ext xmlns:c15="http://schemas.microsoft.com/office/drawing/2012/chart" uri="{02D57815-91ED-43cb-92C2-25804820EDAC}">
                        <c15:formulaRef>
                          <c15:sqref>'03. Klimatbudget'!$B$68:$D$68</c15:sqref>
                        </c15:formulaRef>
                      </c:ext>
                    </c:extLst>
                    <c:strCache>
                      <c:ptCount val="3"/>
                      <c:pt idx="0">
                        <c:v>Köldmedieläckage fastighetsdrift</c:v>
                      </c:pt>
                      <c:pt idx="1">
                        <c:v>tCO2e</c:v>
                      </c:pt>
                    </c:strCache>
                  </c:strRef>
                </c:tx>
                <c:spPr>
                  <a:solidFill>
                    <a:schemeClr val="accent6"/>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Klimatbudget'!$E$68:$AH$68</c15:sqref>
                        </c15:fullRef>
                        <c15:formulaRef>
                          <c15:sqref>('03. Klimatbudget'!$G$68,'03. Klimatbudget'!$L$68,'03. Klimatbudget'!$V$68,'03. Klimatbudget'!$AA$68,'03. Klimatbudget'!$AF$68:$AH$68)</c15:sqref>
                        </c15:formulaRef>
                      </c:ext>
                    </c:extLst>
                    <c:numCache>
                      <c:formatCode>0%</c:formatCode>
                      <c:ptCount val="7"/>
                      <c:pt idx="1" formatCode="#,##0">
                        <c:v>43.74</c:v>
                      </c:pt>
                      <c:pt idx="2" formatCode="#,##0">
                        <c:v>15.251194969974005</c:v>
                      </c:pt>
                      <c:pt idx="3" formatCode="#,##0">
                        <c:v>9.0056781178199525</c:v>
                      </c:pt>
                      <c:pt idx="4" formatCode="#,##0">
                        <c:v>5.3177628717915049</c:v>
                      </c:pt>
                      <c:pt idx="5" formatCode="#,##0">
                        <c:v>4.7859865846123544</c:v>
                      </c:pt>
                      <c:pt idx="6" formatCode="#,##0">
                        <c:v>4.3073879261511188</c:v>
                      </c:pt>
                    </c:numCache>
                  </c:numRef>
                </c:val>
                <c:extLst xmlns:c15="http://schemas.microsoft.com/office/drawing/2012/chart">
                  <c:ext xmlns:c16="http://schemas.microsoft.com/office/drawing/2014/chart" uri="{C3380CC4-5D6E-409C-BE32-E72D297353CC}">
                    <c16:uniqueId val="{0000003C-22B1-479F-9C39-451B4B247612}"/>
                  </c:ext>
                </c:extLst>
              </c15:ser>
            </c15:filteredBarSeries>
            <c15:filteredBarSeries>
              <c15:ser>
                <c:idx val="60"/>
                <c:order val="60"/>
                <c:tx>
                  <c:strRef>
                    <c:extLst xmlns:c15="http://schemas.microsoft.com/office/drawing/2012/chart">
                      <c:ext xmlns:c15="http://schemas.microsoft.com/office/drawing/2012/chart" uri="{02D57815-91ED-43cb-92C2-25804820EDAC}">
                        <c15:formulaRef>
                          <c15:sqref>'03. Klimatbudget'!$B$69:$D$69</c15:sqref>
                        </c15:formulaRef>
                      </c:ext>
                    </c:extLst>
                    <c:strCache>
                      <c:ptCount val="3"/>
                      <c:pt idx="0">
                        <c:v>Övriga utsläpp inhyrda tillgångar</c:v>
                      </c:pt>
                      <c:pt idx="1">
                        <c:v>tCO2e</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Klimatbudget'!$E$69:$AH$69</c15:sqref>
                        </c15:fullRef>
                        <c15:formulaRef>
                          <c15:sqref>('03. Klimatbudget'!$G$69,'03. Klimatbudget'!$L$69,'03. Klimatbudget'!$V$69,'03. Klimatbudget'!$AA$69,'03. Klimatbudget'!$AF$69:$AH$69)</c15:sqref>
                        </c15:formulaRef>
                      </c:ext>
                    </c:extLst>
                    <c:numCache>
                      <c:formatCode>0%</c:formatCode>
                      <c:ptCount val="7"/>
                      <c:pt idx="1" formatCode="#,##0">
                        <c:v>364.5</c:v>
                      </c:pt>
                      <c:pt idx="2" formatCode="#,##0">
                        <c:v>127.09329141645006</c:v>
                      </c:pt>
                      <c:pt idx="3" formatCode="#,##0">
                        <c:v>75.047317648499615</c:v>
                      </c:pt>
                      <c:pt idx="4" formatCode="#,##0">
                        <c:v>44.314690598262537</c:v>
                      </c:pt>
                      <c:pt idx="5" formatCode="#,##0">
                        <c:v>39.883221538436281</c:v>
                      </c:pt>
                      <c:pt idx="6" formatCode="#,##0">
                        <c:v>35.894899384592655</c:v>
                      </c:pt>
                    </c:numCache>
                  </c:numRef>
                </c:val>
                <c:extLst xmlns:c15="http://schemas.microsoft.com/office/drawing/2012/chart">
                  <c:ext xmlns:c16="http://schemas.microsoft.com/office/drawing/2014/chart" uri="{C3380CC4-5D6E-409C-BE32-E72D297353CC}">
                    <c16:uniqueId val="{0000003D-22B1-479F-9C39-451B4B247612}"/>
                  </c:ext>
                </c:extLst>
              </c15:ser>
            </c15:filteredBarSeries>
            <c15:filteredBarSeries>
              <c15:ser>
                <c:idx val="61"/>
                <c:order val="61"/>
                <c:tx>
                  <c:strRef>
                    <c:extLst xmlns:c15="http://schemas.microsoft.com/office/drawing/2012/chart">
                      <c:ext xmlns:c15="http://schemas.microsoft.com/office/drawing/2012/chart" uri="{02D57815-91ED-43cb-92C2-25804820EDAC}">
                        <c15:formulaRef>
                          <c15:sqref>'03. Klimatbudget'!$B$70:$D$70</c15:sqref>
                        </c15:formulaRef>
                      </c:ext>
                    </c:extLst>
                    <c:strCache>
                      <c:ptCount val="3"/>
                      <c:pt idx="0">
                        <c:v>Scope 3.9 - Nedströms transporter</c:v>
                      </c:pt>
                      <c:pt idx="1">
                        <c:v>tCO2e</c:v>
                      </c:pt>
                    </c:strCache>
                  </c:strRef>
                </c:tx>
                <c:spPr>
                  <a:solidFill>
                    <a:schemeClr val="accent2">
                      <a:lumMod val="6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Klimatbudget'!$E$70:$AH$70</c15:sqref>
                        </c15:fullRef>
                        <c15:formulaRef>
                          <c15:sqref>('03. Klimatbudget'!$G$70,'03. Klimatbudget'!$L$70,'03. Klimatbudget'!$V$70,'03. Klimatbudget'!$AA$70,'03. Klimatbudget'!$AF$70:$AH$70)</c15:sqref>
                        </c15:formulaRef>
                      </c:ext>
                    </c:extLst>
                    <c:numCache>
                      <c:formatCode>General</c:formatCode>
                      <c:ptCount val="7"/>
                    </c:numCache>
                  </c:numRef>
                </c:val>
                <c:extLst xmlns:c15="http://schemas.microsoft.com/office/drawing/2012/chart">
                  <c:ext xmlns:c16="http://schemas.microsoft.com/office/drawing/2014/chart" uri="{C3380CC4-5D6E-409C-BE32-E72D297353CC}">
                    <c16:uniqueId val="{0000003E-22B1-479F-9C39-451B4B247612}"/>
                  </c:ext>
                </c:extLst>
              </c15:ser>
            </c15:filteredBarSeries>
            <c15:filteredBarSeries>
              <c15:ser>
                <c:idx val="62"/>
                <c:order val="62"/>
                <c:tx>
                  <c:strRef>
                    <c:extLst xmlns:c15="http://schemas.microsoft.com/office/drawing/2012/chart">
                      <c:ext xmlns:c15="http://schemas.microsoft.com/office/drawing/2012/chart" uri="{02D57815-91ED-43cb-92C2-25804820EDAC}">
                        <c15:formulaRef>
                          <c15:sqref>'03. Klimatbudget'!$B$71:$D$71</c15:sqref>
                        </c15:formulaRef>
                      </c:ext>
                    </c:extLst>
                    <c:strCache>
                      <c:ptCount val="3"/>
                      <c:pt idx="0">
                        <c:v>Scope 3.10 - Bearbetning av sålda produkter</c:v>
                      </c:pt>
                      <c:pt idx="1">
                        <c:v>tCO2e</c:v>
                      </c:pt>
                    </c:strCache>
                  </c:strRef>
                </c:tx>
                <c:spPr>
                  <a:solidFill>
                    <a:schemeClr val="accent3">
                      <a:lumMod val="6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Klimatbudget'!$E$71:$AH$71</c15:sqref>
                        </c15:fullRef>
                        <c15:formulaRef>
                          <c15:sqref>('03. Klimatbudget'!$G$71,'03. Klimatbudget'!$L$71,'03. Klimatbudget'!$V$71,'03. Klimatbudget'!$AA$71,'03. Klimatbudget'!$AF$71:$AH$71)</c15:sqref>
                        </c15:formulaRef>
                      </c:ext>
                    </c:extLst>
                    <c:numCache>
                      <c:formatCode>General</c:formatCode>
                      <c:ptCount val="7"/>
                    </c:numCache>
                  </c:numRef>
                </c:val>
                <c:extLst xmlns:c15="http://schemas.microsoft.com/office/drawing/2012/chart">
                  <c:ext xmlns:c16="http://schemas.microsoft.com/office/drawing/2014/chart" uri="{C3380CC4-5D6E-409C-BE32-E72D297353CC}">
                    <c16:uniqueId val="{0000003F-22B1-479F-9C39-451B4B247612}"/>
                  </c:ext>
                </c:extLst>
              </c15:ser>
            </c15:filteredBarSeries>
            <c15:filteredBarSeries>
              <c15:ser>
                <c:idx val="63"/>
                <c:order val="63"/>
                <c:tx>
                  <c:strRef>
                    <c:extLst xmlns:c15="http://schemas.microsoft.com/office/drawing/2012/chart">
                      <c:ext xmlns:c15="http://schemas.microsoft.com/office/drawing/2012/chart" uri="{02D57815-91ED-43cb-92C2-25804820EDAC}">
                        <c15:formulaRef>
                          <c15:sqref>'03. Klimatbudget'!$B$72:$D$72</c15:sqref>
                        </c15:formulaRef>
                      </c:ext>
                    </c:extLst>
                    <c:strCache>
                      <c:ptCount val="3"/>
                      <c:pt idx="0">
                        <c:v>Scope 3.11 - Användning av sålda produkter</c:v>
                      </c:pt>
                      <c:pt idx="1">
                        <c:v>tCO2e</c:v>
                      </c:pt>
                    </c:strCache>
                  </c:strRef>
                </c:tx>
                <c:spPr>
                  <a:solidFill>
                    <a:schemeClr val="accent4">
                      <a:lumMod val="6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Klimatbudget'!$E$72:$AH$72</c15:sqref>
                        </c15:fullRef>
                        <c15:formulaRef>
                          <c15:sqref>('03. Klimatbudget'!$G$72,'03. Klimatbudget'!$L$72,'03. Klimatbudget'!$V$72,'03. Klimatbudget'!$AA$72,'03. Klimatbudget'!$AF$72:$AH$72)</c15:sqref>
                        </c15:formulaRef>
                      </c:ext>
                    </c:extLst>
                    <c:numCache>
                      <c:formatCode>General</c:formatCode>
                      <c:ptCount val="7"/>
                    </c:numCache>
                  </c:numRef>
                </c:val>
                <c:extLst xmlns:c15="http://schemas.microsoft.com/office/drawing/2012/chart">
                  <c:ext xmlns:c16="http://schemas.microsoft.com/office/drawing/2014/chart" uri="{C3380CC4-5D6E-409C-BE32-E72D297353CC}">
                    <c16:uniqueId val="{00000040-22B1-479F-9C39-451B4B247612}"/>
                  </c:ext>
                </c:extLst>
              </c15:ser>
            </c15:filteredBarSeries>
            <c15:filteredBarSeries>
              <c15:ser>
                <c:idx val="64"/>
                <c:order val="64"/>
                <c:tx>
                  <c:strRef>
                    <c:extLst xmlns:c15="http://schemas.microsoft.com/office/drawing/2012/chart">
                      <c:ext xmlns:c15="http://schemas.microsoft.com/office/drawing/2012/chart" uri="{02D57815-91ED-43cb-92C2-25804820EDAC}">
                        <c15:formulaRef>
                          <c15:sqref>'03. Klimatbudget'!$B$73:$D$73</c15:sqref>
                        </c15:formulaRef>
                      </c:ext>
                    </c:extLst>
                    <c:strCache>
                      <c:ptCount val="3"/>
                      <c:pt idx="0">
                        <c:v>Scope 3.12 -  Slutbehandling av sålda produkter</c:v>
                      </c:pt>
                      <c:pt idx="1">
                        <c:v>tCO2e</c:v>
                      </c:pt>
                    </c:strCache>
                  </c:strRef>
                </c:tx>
                <c:spPr>
                  <a:solidFill>
                    <a:schemeClr val="accent5">
                      <a:lumMod val="6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Klimatbudget'!$E$73:$AH$73</c15:sqref>
                        </c15:fullRef>
                        <c15:formulaRef>
                          <c15:sqref>('03. Klimatbudget'!$G$73,'03. Klimatbudget'!$L$73,'03. Klimatbudget'!$V$73,'03. Klimatbudget'!$AA$73,'03. Klimatbudget'!$AF$73:$AH$73)</c15:sqref>
                        </c15:formulaRef>
                      </c:ext>
                    </c:extLst>
                    <c:numCache>
                      <c:formatCode>General</c:formatCode>
                      <c:ptCount val="7"/>
                    </c:numCache>
                  </c:numRef>
                </c:val>
                <c:extLst xmlns:c15="http://schemas.microsoft.com/office/drawing/2012/chart">
                  <c:ext xmlns:c16="http://schemas.microsoft.com/office/drawing/2014/chart" uri="{C3380CC4-5D6E-409C-BE32-E72D297353CC}">
                    <c16:uniqueId val="{00000041-22B1-479F-9C39-451B4B247612}"/>
                  </c:ext>
                </c:extLst>
              </c15:ser>
            </c15:filteredBarSeries>
            <c15:filteredBarSeries>
              <c15:ser>
                <c:idx val="65"/>
                <c:order val="65"/>
                <c:tx>
                  <c:strRef>
                    <c:extLst xmlns:c15="http://schemas.microsoft.com/office/drawing/2012/chart">
                      <c:ext xmlns:c15="http://schemas.microsoft.com/office/drawing/2012/chart" uri="{02D57815-91ED-43cb-92C2-25804820EDAC}">
                        <c15:formulaRef>
                          <c15:sqref>'03. Klimatbudget'!$B$74:$D$74</c15:sqref>
                        </c15:formulaRef>
                      </c:ext>
                    </c:extLst>
                    <c:strCache>
                      <c:ptCount val="3"/>
                      <c:pt idx="0">
                        <c:v>Scope 3.13 - Nedströms uthyrda tillgångar</c:v>
                      </c:pt>
                      <c:pt idx="1">
                        <c:v>tCO2e</c:v>
                      </c:pt>
                    </c:strCache>
                  </c:strRef>
                </c:tx>
                <c:spPr>
                  <a:solidFill>
                    <a:schemeClr val="accent6">
                      <a:lumMod val="6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Klimatbudget'!$E$74:$AH$74</c15:sqref>
                        </c15:fullRef>
                        <c15:formulaRef>
                          <c15:sqref>('03. Klimatbudget'!$G$74,'03. Klimatbudget'!$L$74,'03. Klimatbudget'!$V$74,'03. Klimatbudget'!$AA$74,'03. Klimatbudget'!$AF$74:$AH$74)</c15:sqref>
                        </c15:formulaRef>
                      </c:ext>
                    </c:extLst>
                    <c:numCache>
                      <c:formatCode>General</c:formatCode>
                      <c:ptCount val="7"/>
                    </c:numCache>
                  </c:numRef>
                </c:val>
                <c:extLst xmlns:c15="http://schemas.microsoft.com/office/drawing/2012/chart">
                  <c:ext xmlns:c16="http://schemas.microsoft.com/office/drawing/2014/chart" uri="{C3380CC4-5D6E-409C-BE32-E72D297353CC}">
                    <c16:uniqueId val="{00000042-22B1-479F-9C39-451B4B247612}"/>
                  </c:ext>
                </c:extLst>
              </c15:ser>
            </c15:filteredBarSeries>
            <c15:filteredBarSeries>
              <c15:ser>
                <c:idx val="66"/>
                <c:order val="66"/>
                <c:tx>
                  <c:strRef>
                    <c:extLst xmlns:c15="http://schemas.microsoft.com/office/drawing/2012/chart">
                      <c:ext xmlns:c15="http://schemas.microsoft.com/office/drawing/2012/chart" uri="{02D57815-91ED-43cb-92C2-25804820EDAC}">
                        <c15:formulaRef>
                          <c15:sqref>'03. Klimatbudget'!$B$75:$D$75</c15:sqref>
                        </c15:formulaRef>
                      </c:ext>
                    </c:extLst>
                    <c:strCache>
                      <c:ptCount val="3"/>
                      <c:pt idx="0">
                        <c:v>Scope 3.14 - Frachise</c:v>
                      </c:pt>
                      <c:pt idx="1">
                        <c:v>tCO2e</c:v>
                      </c:pt>
                    </c:strCache>
                  </c:strRef>
                </c:tx>
                <c:spPr>
                  <a:solidFill>
                    <a:schemeClr val="accent1">
                      <a:lumMod val="80000"/>
                      <a:lumOff val="2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Klimatbudget'!$E$75:$AH$75</c15:sqref>
                        </c15:fullRef>
                        <c15:formulaRef>
                          <c15:sqref>('03. Klimatbudget'!$G$75,'03. Klimatbudget'!$L$75,'03. Klimatbudget'!$V$75,'03. Klimatbudget'!$AA$75,'03. Klimatbudget'!$AF$75:$AH$75)</c15:sqref>
                        </c15:formulaRef>
                      </c:ext>
                    </c:extLst>
                    <c:numCache>
                      <c:formatCode>General</c:formatCode>
                      <c:ptCount val="7"/>
                    </c:numCache>
                  </c:numRef>
                </c:val>
                <c:extLst xmlns:c15="http://schemas.microsoft.com/office/drawing/2012/chart">
                  <c:ext xmlns:c16="http://schemas.microsoft.com/office/drawing/2014/chart" uri="{C3380CC4-5D6E-409C-BE32-E72D297353CC}">
                    <c16:uniqueId val="{00000043-22B1-479F-9C39-451B4B247612}"/>
                  </c:ext>
                </c:extLst>
              </c15:ser>
            </c15:filteredBarSeries>
            <c15:filteredBarSeries>
              <c15:ser>
                <c:idx val="67"/>
                <c:order val="67"/>
                <c:tx>
                  <c:strRef>
                    <c:extLst xmlns:c15="http://schemas.microsoft.com/office/drawing/2012/chart">
                      <c:ext xmlns:c15="http://schemas.microsoft.com/office/drawing/2012/chart" uri="{02D57815-91ED-43cb-92C2-25804820EDAC}">
                        <c15:formulaRef>
                          <c15:sqref>'03. Klimatbudget'!$B$76:$D$76</c15:sqref>
                        </c15:formulaRef>
                      </c:ext>
                    </c:extLst>
                    <c:strCache>
                      <c:ptCount val="3"/>
                      <c:pt idx="0">
                        <c:v>Scope 3.15 - Investeringar</c:v>
                      </c:pt>
                      <c:pt idx="1">
                        <c:v>tCO2e</c:v>
                      </c:pt>
                    </c:strCache>
                  </c:strRef>
                </c:tx>
                <c:spPr>
                  <a:solidFill>
                    <a:schemeClr val="accent2">
                      <a:lumMod val="80000"/>
                      <a:lumOff val="2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Klimatbudget'!$E$76:$AH$76</c15:sqref>
                        </c15:fullRef>
                        <c15:formulaRef>
                          <c15:sqref>('03. Klimatbudget'!$G$76,'03. Klimatbudget'!$L$76,'03. Klimatbudget'!$V$76,'03. Klimatbudget'!$AA$76,'03. Klimatbudget'!$AF$76:$AH$76)</c15:sqref>
                        </c15:formulaRef>
                      </c:ext>
                    </c:extLst>
                    <c:numCache>
                      <c:formatCode>General</c:formatCode>
                      <c:ptCount val="7"/>
                      <c:pt idx="1" formatCode="#,##0">
                        <c:v>2223.2247098400003</c:v>
                      </c:pt>
                      <c:pt idx="2" formatCode="#,##0">
                        <c:v>856.29260401933288</c:v>
                      </c:pt>
                      <c:pt idx="3" formatCode="#,##0">
                        <c:v>531.42454460886381</c:v>
                      </c:pt>
                      <c:pt idx="4" formatCode="#,##0">
                        <c:v>329.8078779229561</c:v>
                      </c:pt>
                      <c:pt idx="5" formatCode="#,##0">
                        <c:v>299.7953610319671</c:v>
                      </c:pt>
                      <c:pt idx="6" formatCode="#,##0">
                        <c:v>272.51398317805808</c:v>
                      </c:pt>
                    </c:numCache>
                  </c:numRef>
                </c:val>
                <c:extLst xmlns:c15="http://schemas.microsoft.com/office/drawing/2012/chart">
                  <c:ext xmlns:c16="http://schemas.microsoft.com/office/drawing/2014/chart" uri="{C3380CC4-5D6E-409C-BE32-E72D297353CC}">
                    <c16:uniqueId val="{00000044-22B1-479F-9C39-451B4B247612}"/>
                  </c:ext>
                </c:extLst>
              </c15:ser>
            </c15:filteredBarSeries>
            <c15:filteredBarSeries>
              <c15:ser>
                <c:idx val="68"/>
                <c:order val="68"/>
                <c:tx>
                  <c:strRef>
                    <c:extLst xmlns:c15="http://schemas.microsoft.com/office/drawing/2012/chart">
                      <c:ext xmlns:c15="http://schemas.microsoft.com/office/drawing/2012/chart" uri="{02D57815-91ED-43cb-92C2-25804820EDAC}">
                        <c15:formulaRef>
                          <c15:sqref>'03. Klimatbudget'!$B$77:$D$77</c15:sqref>
                        </c15:formulaRef>
                      </c:ext>
                    </c:extLst>
                    <c:strCache>
                      <c:ptCount val="3"/>
                      <c:pt idx="0">
                        <c:v>Omsättning intressebolag</c:v>
                      </c:pt>
                      <c:pt idx="1">
                        <c:v>SEK</c:v>
                      </c:pt>
                    </c:strCache>
                  </c:strRef>
                </c:tx>
                <c:spPr>
                  <a:solidFill>
                    <a:schemeClr val="accent3">
                      <a:lumMod val="80000"/>
                      <a:lumOff val="2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Klimatbudget'!$E$77:$AH$77</c15:sqref>
                        </c15:fullRef>
                        <c15:formulaRef>
                          <c15:sqref>('03. Klimatbudget'!$G$77,'03. Klimatbudget'!$L$77,'03. Klimatbudget'!$V$77,'03. Klimatbudget'!$AA$77,'03. Klimatbudget'!$AF$77:$AH$77)</c15:sqref>
                        </c15:formulaRef>
                      </c:ext>
                    </c:extLst>
                    <c:numCache>
                      <c:formatCode>0%</c:formatCode>
                      <c:ptCount val="7"/>
                      <c:pt idx="1" formatCode="#,##0">
                        <c:v>2060602</c:v>
                      </c:pt>
                      <c:pt idx="2" formatCode="#,##0">
                        <c:v>2276186.5608665789</c:v>
                      </c:pt>
                      <c:pt idx="3" formatCode="#,##0">
                        <c:v>2392294.9513733294</c:v>
                      </c:pt>
                      <c:pt idx="4" formatCode="#,##0">
                        <c:v>2514326.0366968606</c:v>
                      </c:pt>
                      <c:pt idx="5" formatCode="#,##0">
                        <c:v>2539469.2970638294</c:v>
                      </c:pt>
                      <c:pt idx="6" formatCode="#,##0">
                        <c:v>2564863.9900344675</c:v>
                      </c:pt>
                    </c:numCache>
                  </c:numRef>
                </c:val>
                <c:extLst xmlns:c15="http://schemas.microsoft.com/office/drawing/2012/chart">
                  <c:ext xmlns:c16="http://schemas.microsoft.com/office/drawing/2014/chart" uri="{C3380CC4-5D6E-409C-BE32-E72D297353CC}">
                    <c16:uniqueId val="{00000045-22B1-479F-9C39-451B4B247612}"/>
                  </c:ext>
                </c:extLst>
              </c15:ser>
            </c15:filteredBarSeries>
            <c15:filteredBarSeries>
              <c15:ser>
                <c:idx val="69"/>
                <c:order val="69"/>
                <c:tx>
                  <c:strRef>
                    <c:extLst xmlns:c15="http://schemas.microsoft.com/office/drawing/2012/chart">
                      <c:ext xmlns:c15="http://schemas.microsoft.com/office/drawing/2012/chart" uri="{02D57815-91ED-43cb-92C2-25804820EDAC}">
                        <c15:formulaRef>
                          <c15:sqref>'03. Klimatbudget'!$B$78:$D$78</c15:sqref>
                        </c15:formulaRef>
                      </c:ext>
                    </c:extLst>
                    <c:strCache>
                      <c:ptCount val="3"/>
                      <c:pt idx="0">
                        <c:v>Genomsnittlig emissionsfaktor</c:v>
                      </c:pt>
                      <c:pt idx="1">
                        <c:v>kgCO2e/SEK</c:v>
                      </c:pt>
                    </c:strCache>
                  </c:strRef>
                </c:tx>
                <c:spPr>
                  <a:solidFill>
                    <a:schemeClr val="accent4">
                      <a:lumMod val="80000"/>
                      <a:lumOff val="2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Klimatbudget'!$E$78:$AH$78</c15:sqref>
                        </c15:fullRef>
                        <c15:formulaRef>
                          <c15:sqref>('03. Klimatbudget'!$G$78,'03. Klimatbudget'!$L$78,'03. Klimatbudget'!$V$78,'03. Klimatbudget'!$AA$78,'03. Klimatbudget'!$AF$78:$AH$78)</c15:sqref>
                        </c15:formulaRef>
                      </c:ext>
                    </c:extLst>
                    <c:numCache>
                      <c:formatCode>0%</c:formatCode>
                      <c:ptCount val="7"/>
                      <c:pt idx="1" formatCode="#\ ##0.0000">
                        <c:v>1.0789200000000001E-3</c:v>
                      </c:pt>
                      <c:pt idx="2" formatCode="#\ ##0.0000">
                        <c:v>3.7619614259269208E-4</c:v>
                      </c:pt>
                      <c:pt idx="3" formatCode="#\ ##0.0000">
                        <c:v>2.2214006023955882E-4</c:v>
                      </c:pt>
                      <c:pt idx="4" formatCode="#\ ##0.0000">
                        <c:v>1.311714841708571E-4</c:v>
                      </c:pt>
                      <c:pt idx="5" formatCode="#\ ##0.0000">
                        <c:v>1.1805433575377139E-4</c:v>
                      </c:pt>
                      <c:pt idx="6" formatCode="#\ ##0.0000">
                        <c:v>1.0624890217839425E-4</c:v>
                      </c:pt>
                    </c:numCache>
                  </c:numRef>
                </c:val>
                <c:extLst xmlns:c15="http://schemas.microsoft.com/office/drawing/2012/chart">
                  <c:ext xmlns:c16="http://schemas.microsoft.com/office/drawing/2014/chart" uri="{C3380CC4-5D6E-409C-BE32-E72D297353CC}">
                    <c16:uniqueId val="{00000046-22B1-479F-9C39-451B4B247612}"/>
                  </c:ext>
                </c:extLst>
              </c15:ser>
            </c15:filteredBarSeries>
            <c15:filteredBarSeries>
              <c15:ser>
                <c:idx val="70"/>
                <c:order val="70"/>
                <c:tx>
                  <c:strRef>
                    <c:extLst xmlns:c15="http://schemas.microsoft.com/office/drawing/2012/chart">
                      <c:ext xmlns:c15="http://schemas.microsoft.com/office/drawing/2012/chart" uri="{02D57815-91ED-43cb-92C2-25804820EDAC}">
                        <c15:formulaRef>
                          <c15:sqref>'03. Klimatbudget'!$B$79:$D$79</c15:sqref>
                        </c15:formulaRef>
                      </c:ext>
                    </c:extLst>
                    <c:strCache>
                      <c:ptCount val="3"/>
                      <c:pt idx="0">
                        <c:v>Genomsnittlig emissionsfaktor</c:v>
                      </c:pt>
                      <c:pt idx="1">
                        <c:v>kgCO2e/SEK</c:v>
                      </c:pt>
                    </c:strCache>
                  </c:strRef>
                </c:tx>
                <c:spPr>
                  <a:solidFill>
                    <a:schemeClr val="accent5">
                      <a:lumMod val="80000"/>
                      <a:lumOff val="2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Klimatbudget'!$E$79:$AH$79</c15:sqref>
                        </c15:fullRef>
                        <c15:formulaRef>
                          <c15:sqref>('03. Klimatbudget'!$G$79,'03. Klimatbudget'!$L$79,'03. Klimatbudget'!$V$79,'03. Klimatbudget'!$AA$79,'03. Klimatbudget'!$AF$79:$AH$79)</c15:sqref>
                        </c15:formulaRef>
                      </c:ext>
                    </c:extLst>
                    <c:numCache>
                      <c:formatCode>General</c:formatCode>
                      <c:ptCount val="7"/>
                    </c:numCache>
                  </c:numRef>
                </c:val>
                <c:extLst xmlns:c15="http://schemas.microsoft.com/office/drawing/2012/chart">
                  <c:ext xmlns:c16="http://schemas.microsoft.com/office/drawing/2014/chart" uri="{C3380CC4-5D6E-409C-BE32-E72D297353CC}">
                    <c16:uniqueId val="{00000047-22B1-479F-9C39-451B4B247612}"/>
                  </c:ext>
                </c:extLst>
              </c15:ser>
            </c15:filteredBarSeries>
            <c15:filteredBarSeries>
              <c15:ser>
                <c:idx val="71"/>
                <c:order val="71"/>
                <c:tx>
                  <c:strRef>
                    <c:extLst xmlns:c15="http://schemas.microsoft.com/office/drawing/2012/chart">
                      <c:ext xmlns:c15="http://schemas.microsoft.com/office/drawing/2012/chart" uri="{02D57815-91ED-43cb-92C2-25804820EDAC}">
                        <c15:formulaRef>
                          <c15:sqref>'03. Klimatbudget'!$B$80:$D$80</c15:sqref>
                        </c15:formulaRef>
                      </c:ext>
                    </c:extLst>
                    <c:strCache>
                      <c:ptCount val="3"/>
                      <c:pt idx="0">
                        <c:v>Totala utsläpp Scope 1, 2 och 3 </c:v>
                      </c:pt>
                    </c:strCache>
                  </c:strRef>
                </c:tx>
                <c:spPr>
                  <a:solidFill>
                    <a:schemeClr val="accent6">
                      <a:lumMod val="80000"/>
                      <a:lumOff val="2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Klimatbudget'!$E$80:$AH$80</c15:sqref>
                        </c15:fullRef>
                        <c15:formulaRef>
                          <c15:sqref>('03. Klimatbudget'!$G$80,'03. Klimatbudget'!$L$80,'03. Klimatbudget'!$V$80,'03. Klimatbudget'!$AA$80,'03. Klimatbudget'!$AF$80:$AH$80)</c15:sqref>
                        </c15:formulaRef>
                      </c:ext>
                    </c:extLst>
                    <c:numCache>
                      <c:formatCode>#,##0</c:formatCode>
                      <c:ptCount val="7"/>
                    </c:numCache>
                  </c:numRef>
                </c:val>
                <c:extLst xmlns:c15="http://schemas.microsoft.com/office/drawing/2012/chart">
                  <c:ext xmlns:c16="http://schemas.microsoft.com/office/drawing/2014/chart" uri="{C3380CC4-5D6E-409C-BE32-E72D297353CC}">
                    <c16:uniqueId val="{00000048-22B1-479F-9C39-451B4B247612}"/>
                  </c:ext>
                </c:extLst>
              </c15:ser>
            </c15:filteredBarSeries>
            <c15:filteredBarSeries>
              <c15:ser>
                <c:idx val="72"/>
                <c:order val="72"/>
                <c:tx>
                  <c:strRef>
                    <c:extLst xmlns:c15="http://schemas.microsoft.com/office/drawing/2012/chart">
                      <c:ext xmlns:c15="http://schemas.microsoft.com/office/drawing/2012/chart" uri="{02D57815-91ED-43cb-92C2-25804820EDAC}">
                        <c15:formulaRef>
                          <c15:sqref>'03. Klimatbudget'!$B$81:$D$81</c15:sqref>
                        </c15:formulaRef>
                      </c:ext>
                    </c:extLst>
                    <c:strCache>
                      <c:ptCount val="3"/>
                      <c:pt idx="0">
                        <c:v>Totala utsläpp</c:v>
                      </c:pt>
                      <c:pt idx="1">
                        <c:v>tCO2e</c:v>
                      </c:pt>
                    </c:strCache>
                  </c:strRef>
                </c:tx>
                <c:spPr>
                  <a:solidFill>
                    <a:schemeClr val="accent1">
                      <a:lumMod val="8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Klimatbudget'!$G$7,'03. Klimatbudget'!$L$7,'03. Klimatbudget'!$V$7,'03. Klimatbudget'!$AA$7,'03. Klimatbudget'!$AF$7:$AH$7)</c15:sqref>
                        </c15:formulaRef>
                      </c:ext>
                    </c:extLst>
                    <c:strCache>
                      <c:ptCount val="7"/>
                      <c:pt idx="0">
                        <c:v>Kommentar</c:v>
                      </c:pt>
                      <c:pt idx="1">
                        <c:v>2028</c:v>
                      </c:pt>
                      <c:pt idx="2">
                        <c:v>2038</c:v>
                      </c:pt>
                      <c:pt idx="3">
                        <c:v>2043</c:v>
                      </c:pt>
                      <c:pt idx="4">
                        <c:v>2048</c:v>
                      </c:pt>
                      <c:pt idx="5">
                        <c:v>2049</c:v>
                      </c:pt>
                      <c:pt idx="6">
                        <c:v>2050</c:v>
                      </c:pt>
                    </c:strCache>
                  </c:strRef>
                </c:cat>
                <c:val>
                  <c:numRef>
                    <c:extLst>
                      <c:ext xmlns:c15="http://schemas.microsoft.com/office/drawing/2012/chart" uri="{02D57815-91ED-43cb-92C2-25804820EDAC}">
                        <c15:fullRef>
                          <c15:sqref>'03. Klimatbudget'!$E$81:$AH$81</c15:sqref>
                        </c15:fullRef>
                        <c15:formulaRef>
                          <c15:sqref>('03. Klimatbudget'!$G$81,'03. Klimatbudget'!$L$81,'03. Klimatbudget'!$V$81,'03. Klimatbudget'!$AA$81,'03. Klimatbudget'!$AF$81:$AH$81)</c15:sqref>
                        </c15:formulaRef>
                      </c:ext>
                    </c:extLst>
                    <c:numCache>
                      <c:formatCode>General</c:formatCode>
                      <c:ptCount val="7"/>
                      <c:pt idx="1" formatCode="#,##0">
                        <c:v>17692.487290466699</c:v>
                      </c:pt>
                      <c:pt idx="2" formatCode="#,##0">
                        <c:v>6276.0129546309454</c:v>
                      </c:pt>
                      <c:pt idx="3" formatCode="#,##0">
                        <c:v>3741.384106097611</c:v>
                      </c:pt>
                      <c:pt idx="4" formatCode="#,##0">
                        <c:v>2232.0218006837194</c:v>
                      </c:pt>
                      <c:pt idx="5" formatCode="#,##0">
                        <c:v>2013.1415883550992</c:v>
                      </c:pt>
                      <c:pt idx="6" formatCode="#,##0">
                        <c:v>1815.7898545295502</c:v>
                      </c:pt>
                    </c:numCache>
                  </c:numRef>
                </c:val>
                <c:extLst xmlns:c15="http://schemas.microsoft.com/office/drawing/2012/chart">
                  <c:ext xmlns:c16="http://schemas.microsoft.com/office/drawing/2014/chart" uri="{C3380CC4-5D6E-409C-BE32-E72D297353CC}">
                    <c16:uniqueId val="{00000049-22B1-479F-9C39-451B4B247612}"/>
                  </c:ext>
                </c:extLst>
              </c15:ser>
            </c15:filteredBarSeries>
          </c:ext>
        </c:extLst>
      </c:barChart>
      <c:catAx>
        <c:axId val="1309806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309801375"/>
        <c:crosses val="autoZero"/>
        <c:auto val="1"/>
        <c:lblAlgn val="ctr"/>
        <c:lblOffset val="100"/>
        <c:noMultiLvlLbl val="0"/>
      </c:catAx>
      <c:valAx>
        <c:axId val="130980137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v-SE"/>
                  <a:t> kgCO2e/person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v-S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3098066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a:t>Klimatbudget Lärosäte 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stacked"/>
        <c:varyColors val="0"/>
        <c:ser>
          <c:idx val="4"/>
          <c:order val="4"/>
          <c:tx>
            <c:strRef>
              <c:f>'03. Klimatbudget'!$B$12:$D$12</c:f>
              <c:strCache>
                <c:ptCount val="3"/>
                <c:pt idx="0">
                  <c:v>Scope 1</c:v>
                </c:pt>
              </c:strCache>
            </c:strRef>
          </c:tx>
          <c:spPr>
            <a:solidFill>
              <a:schemeClr val="accent5"/>
            </a:solidFill>
            <a:ln>
              <a:noFill/>
            </a:ln>
            <a:effectLst/>
          </c:spPr>
          <c:invertIfNegative val="0"/>
          <c:cat>
            <c:strRef>
              <c:extLst>
                <c:ext xmlns:c15="http://schemas.microsoft.com/office/drawing/2012/chart" uri="{02D57815-91ED-43cb-92C2-25804820EDAC}">
                  <c15:fullRef>
                    <c15:sqref>'03. Klimatbudget'!$E$7:$AH$7</c15:sqref>
                  </c15:fullRef>
                </c:ext>
              </c:extLst>
              <c:f>('03. Klimatbudget'!$I$7,'03. Klimatbudget'!$N$7,'03. Klimatbudget'!$S$7,'03. Klimatbudget'!$X$7,'03. Klimatbudget'!$AC$7,'03. Klimatbudget'!$AH$7)</c:f>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Klimatbudget'!$E$12:$AH$12</c15:sqref>
                  </c15:fullRef>
                </c:ext>
              </c:extLst>
              <c:f>('03. Klimatbudget'!$I$12,'03. Klimatbudget'!$N$12,'03. Klimatbudget'!$S$12,'03. Klimatbudget'!$X$12,'03. Klimatbudget'!$AC$12,'03. Klimatbudget'!$AH$12)</c:f>
              <c:numCache>
                <c:formatCode>#,##0</c:formatCode>
                <c:ptCount val="6"/>
              </c:numCache>
            </c:numRef>
          </c:val>
          <c:extLst xmlns:c15="http://schemas.microsoft.com/office/drawing/2012/chart">
            <c:ext xmlns:c16="http://schemas.microsoft.com/office/drawing/2014/chart" uri="{C3380CC4-5D6E-409C-BE32-E72D297353CC}">
              <c16:uniqueId val="{00000000-1E5E-45A4-9F6D-A72D74C85A97}"/>
            </c:ext>
          </c:extLst>
        </c:ser>
        <c:ser>
          <c:idx val="11"/>
          <c:order val="11"/>
          <c:tx>
            <c:strRef>
              <c:f>'03. Klimatbudget'!$B$19:$D$19</c:f>
              <c:strCache>
                <c:ptCount val="3"/>
                <c:pt idx="0">
                  <c:v>Scope 2</c:v>
                </c:pt>
                <c:pt idx="1">
                  <c:v>Platsbaserat (vald metod för budget i exempel)</c:v>
                </c:pt>
              </c:strCache>
            </c:strRef>
          </c:tx>
          <c:spPr>
            <a:solidFill>
              <a:schemeClr val="accent6">
                <a:lumMod val="60000"/>
              </a:schemeClr>
            </a:solidFill>
            <a:ln>
              <a:noFill/>
            </a:ln>
            <a:effectLst/>
          </c:spPr>
          <c:invertIfNegative val="0"/>
          <c:cat>
            <c:strRef>
              <c:extLst>
                <c:ext xmlns:c15="http://schemas.microsoft.com/office/drawing/2012/chart" uri="{02D57815-91ED-43cb-92C2-25804820EDAC}">
                  <c15:fullRef>
                    <c15:sqref>'03. Klimatbudget'!$E$7:$AH$7</c15:sqref>
                  </c15:fullRef>
                </c:ext>
              </c:extLst>
              <c:f>('03. Klimatbudget'!$I$7,'03. Klimatbudget'!$N$7,'03. Klimatbudget'!$S$7,'03. Klimatbudget'!$X$7,'03. Klimatbudget'!$AC$7,'03. Klimatbudget'!$AH$7)</c:f>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Klimatbudget'!$E$19:$AH$19</c15:sqref>
                  </c15:fullRef>
                </c:ext>
              </c:extLst>
              <c:f>('03. Klimatbudget'!$I$19,'03. Klimatbudget'!$N$19,'03. Klimatbudget'!$S$19,'03. Klimatbudget'!$X$19,'03. Klimatbudget'!$AC$19,'03. Klimatbudget'!$AH$19)</c:f>
              <c:numCache>
                <c:formatCode>#,##0</c:formatCode>
                <c:ptCount val="6"/>
              </c:numCache>
            </c:numRef>
          </c:val>
          <c:extLst xmlns:c15="http://schemas.microsoft.com/office/drawing/2012/chart">
            <c:ext xmlns:c16="http://schemas.microsoft.com/office/drawing/2014/chart" uri="{C3380CC4-5D6E-409C-BE32-E72D297353CC}">
              <c16:uniqueId val="{00000001-1E5E-45A4-9F6D-A72D74C85A97}"/>
            </c:ext>
          </c:extLst>
        </c:ser>
        <c:ser>
          <c:idx val="26"/>
          <c:order val="26"/>
          <c:tx>
            <c:strRef>
              <c:f>'03. Klimatbudget'!$B$34:$D$34</c:f>
              <c:strCache>
                <c:ptCount val="3"/>
                <c:pt idx="0">
                  <c:v>Scope 3.1 - Inköpta varor &amp; tjänster</c:v>
                </c:pt>
                <c:pt idx="1">
                  <c:v>tCO2e</c:v>
                </c:pt>
              </c:strCache>
            </c:strRef>
          </c:tx>
          <c:spPr>
            <a:solidFill>
              <a:srgbClr val="FFEBAB"/>
            </a:solidFill>
            <a:ln>
              <a:noFill/>
            </a:ln>
            <a:effectLst/>
          </c:spPr>
          <c:invertIfNegative val="0"/>
          <c:cat>
            <c:strRef>
              <c:extLst>
                <c:ext xmlns:c15="http://schemas.microsoft.com/office/drawing/2012/chart" uri="{02D57815-91ED-43cb-92C2-25804820EDAC}">
                  <c15:fullRef>
                    <c15:sqref>'03. Klimatbudget'!$E$7:$AH$7</c15:sqref>
                  </c15:fullRef>
                </c:ext>
              </c:extLst>
              <c:f>('03. Klimatbudget'!$I$7,'03. Klimatbudget'!$N$7,'03. Klimatbudget'!$S$7,'03. Klimatbudget'!$X$7,'03. Klimatbudget'!$AC$7,'03. Klimatbudget'!$AH$7)</c:f>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Klimatbudget'!$E$34:$AH$34</c15:sqref>
                  </c15:fullRef>
                </c:ext>
              </c:extLst>
              <c:f>('03. Klimatbudget'!$I$34,'03. Klimatbudget'!$N$34,'03. Klimatbudget'!$S$34,'03. Klimatbudget'!$X$34,'03. Klimatbudget'!$AC$34,'03. Klimatbudget'!$AH$34)</c:f>
              <c:numCache>
                <c:formatCode>0%</c:formatCode>
                <c:ptCount val="6"/>
                <c:pt idx="0" formatCode="#,##0">
                  <c:v>15000</c:v>
                </c:pt>
                <c:pt idx="1" formatCode="#,##0">
                  <c:v>8857.35</c:v>
                </c:pt>
                <c:pt idx="2" formatCode="#,##0">
                  <c:v>5230.1766015000003</c:v>
                </c:pt>
                <c:pt idx="3" formatCode="#,##0">
                  <c:v>3088.366981419736</c:v>
                </c:pt>
                <c:pt idx="4" formatCode="#,##0">
                  <c:v>1823.6498188585397</c:v>
                </c:pt>
                <c:pt idx="5" formatCode="#,##0">
                  <c:v>1076.8469815377791</c:v>
                </c:pt>
              </c:numCache>
            </c:numRef>
          </c:val>
          <c:extLst xmlns:c15="http://schemas.microsoft.com/office/drawing/2012/chart">
            <c:ext xmlns:c16="http://schemas.microsoft.com/office/drawing/2014/chart" uri="{C3380CC4-5D6E-409C-BE32-E72D297353CC}">
              <c16:uniqueId val="{00000002-1E5E-45A4-9F6D-A72D74C85A97}"/>
            </c:ext>
          </c:extLst>
        </c:ser>
        <c:ser>
          <c:idx val="29"/>
          <c:order val="29"/>
          <c:tx>
            <c:strRef>
              <c:f>'03. Klimatbudget'!$B$37:$D$37</c:f>
              <c:strCache>
                <c:ptCount val="3"/>
                <c:pt idx="0">
                  <c:v>Scope 3.2 - Kapitalvaror</c:v>
                </c:pt>
                <c:pt idx="1">
                  <c:v>tCO2e</c:v>
                </c:pt>
              </c:strCache>
            </c:strRef>
          </c:tx>
          <c:spPr>
            <a:solidFill>
              <a:schemeClr val="accent6">
                <a:lumMod val="60000"/>
                <a:lumOff val="40000"/>
              </a:schemeClr>
            </a:solidFill>
            <a:ln>
              <a:noFill/>
            </a:ln>
            <a:effectLst/>
          </c:spPr>
          <c:invertIfNegative val="0"/>
          <c:cat>
            <c:strRef>
              <c:extLst>
                <c:ext xmlns:c15="http://schemas.microsoft.com/office/drawing/2012/chart" uri="{02D57815-91ED-43cb-92C2-25804820EDAC}">
                  <c15:fullRef>
                    <c15:sqref>'03. Klimatbudget'!$E$7:$AH$7</c15:sqref>
                  </c15:fullRef>
                </c:ext>
              </c:extLst>
              <c:f>('03. Klimatbudget'!$I$7,'03. Klimatbudget'!$N$7,'03. Klimatbudget'!$S$7,'03. Klimatbudget'!$X$7,'03. Klimatbudget'!$AC$7,'03. Klimatbudget'!$AH$7)</c:f>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Klimatbudget'!$E$37:$AH$37</c15:sqref>
                  </c15:fullRef>
                </c:ext>
              </c:extLst>
              <c:f>('03. Klimatbudget'!$I$37,'03. Klimatbudget'!$N$37,'03. Klimatbudget'!$S$37,'03. Klimatbudget'!$X$37,'03. Klimatbudget'!$AC$37,'03. Klimatbudget'!$AH$37)</c:f>
              <c:numCache>
                <c:formatCode>0%</c:formatCode>
                <c:ptCount val="6"/>
                <c:pt idx="0" formatCode="#,##0">
                  <c:v>1500</c:v>
                </c:pt>
                <c:pt idx="1" formatCode="#,##0">
                  <c:v>885.73500000000001</c:v>
                </c:pt>
                <c:pt idx="2" formatCode="#,##0">
                  <c:v>523.0176601500001</c:v>
                </c:pt>
                <c:pt idx="3" formatCode="#,##0">
                  <c:v>308.83669814197361</c:v>
                </c:pt>
                <c:pt idx="4" formatCode="#,##0">
                  <c:v>182.36498188585398</c:v>
                </c:pt>
                <c:pt idx="5" formatCode="#,##0">
                  <c:v>107.68469815377792</c:v>
                </c:pt>
              </c:numCache>
            </c:numRef>
          </c:val>
          <c:extLst xmlns:c15="http://schemas.microsoft.com/office/drawing/2012/chart">
            <c:ext xmlns:c16="http://schemas.microsoft.com/office/drawing/2014/chart" uri="{C3380CC4-5D6E-409C-BE32-E72D297353CC}">
              <c16:uniqueId val="{00000003-1E5E-45A4-9F6D-A72D74C85A97}"/>
            </c:ext>
          </c:extLst>
        </c:ser>
        <c:ser>
          <c:idx val="32"/>
          <c:order val="32"/>
          <c:tx>
            <c:strRef>
              <c:f>'03. Klimatbudget'!$B$40:$D$40</c:f>
              <c:strCache>
                <c:ptCount val="3"/>
                <c:pt idx="0">
                  <c:v>Scope 3.3 - Bränsle- och energirelaterade aktiviteter</c:v>
                </c:pt>
                <c:pt idx="1">
                  <c:v>tCO2e</c:v>
                </c:pt>
              </c:strCache>
            </c:strRef>
          </c:tx>
          <c:spPr>
            <a:solidFill>
              <a:schemeClr val="accent3">
                <a:lumMod val="50000"/>
              </a:schemeClr>
            </a:solidFill>
            <a:ln>
              <a:noFill/>
            </a:ln>
            <a:effectLst/>
          </c:spPr>
          <c:invertIfNegative val="0"/>
          <c:cat>
            <c:strRef>
              <c:extLst>
                <c:ext xmlns:c15="http://schemas.microsoft.com/office/drawing/2012/chart" uri="{02D57815-91ED-43cb-92C2-25804820EDAC}">
                  <c15:fullRef>
                    <c15:sqref>'03. Klimatbudget'!$E$7:$AH$7</c15:sqref>
                  </c15:fullRef>
                </c:ext>
              </c:extLst>
              <c:f>('03. Klimatbudget'!$I$7,'03. Klimatbudget'!$N$7,'03. Klimatbudget'!$S$7,'03. Klimatbudget'!$X$7,'03. Klimatbudget'!$AC$7,'03. Klimatbudget'!$AH$7)</c:f>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Klimatbudget'!$E$40:$AH$40</c15:sqref>
                  </c15:fullRef>
                </c:ext>
              </c:extLst>
              <c:f>('03. Klimatbudget'!$I$40,'03. Klimatbudget'!$N$40,'03. Klimatbudget'!$S$40,'03. Klimatbudget'!$X$40,'03. Klimatbudget'!$AC$40,'03. Klimatbudget'!$AH$40)</c:f>
              <c:numCache>
                <c:formatCode>0%</c:formatCode>
                <c:ptCount val="6"/>
                <c:pt idx="0" formatCode="#,##0">
                  <c:v>15.1</c:v>
                </c:pt>
                <c:pt idx="1" formatCode="#,##0">
                  <c:v>11.681272776521263</c:v>
                </c:pt>
                <c:pt idx="2" formatCode="#,##0">
                  <c:v>9.2098312844977208</c:v>
                </c:pt>
                <c:pt idx="3" formatCode="#,##0">
                  <c:v>7.3540283743336188</c:v>
                </c:pt>
                <c:pt idx="4" formatCode="#,##0">
                  <c:v>5.9208878178733348</c:v>
                </c:pt>
                <c:pt idx="5" formatCode="#,##0">
                  <c:v>4.7922981428507008</c:v>
                </c:pt>
              </c:numCache>
            </c:numRef>
          </c:val>
          <c:extLst xmlns:c15="http://schemas.microsoft.com/office/drawing/2012/chart">
            <c:ext xmlns:c16="http://schemas.microsoft.com/office/drawing/2014/chart" uri="{C3380CC4-5D6E-409C-BE32-E72D297353CC}">
              <c16:uniqueId val="{00000004-1E5E-45A4-9F6D-A72D74C85A97}"/>
            </c:ext>
          </c:extLst>
        </c:ser>
        <c:ser>
          <c:idx val="39"/>
          <c:order val="39"/>
          <c:tx>
            <c:strRef>
              <c:f>'03. Klimatbudget'!$B$47:$D$47</c:f>
              <c:strCache>
                <c:ptCount val="3"/>
                <c:pt idx="0">
                  <c:v>Scope 3.4 - Uppströms transporter</c:v>
                </c:pt>
                <c:pt idx="1">
                  <c:v>tCO2e</c:v>
                </c:pt>
              </c:strCache>
            </c:strRef>
          </c:tx>
          <c:spPr>
            <a:solidFill>
              <a:schemeClr val="accent4">
                <a:lumMod val="70000"/>
                <a:lumOff val="30000"/>
              </a:schemeClr>
            </a:solidFill>
            <a:ln>
              <a:noFill/>
            </a:ln>
            <a:effectLst/>
          </c:spPr>
          <c:invertIfNegative val="0"/>
          <c:cat>
            <c:strRef>
              <c:extLst>
                <c:ext xmlns:c15="http://schemas.microsoft.com/office/drawing/2012/chart" uri="{02D57815-91ED-43cb-92C2-25804820EDAC}">
                  <c15:fullRef>
                    <c15:sqref>'03. Klimatbudget'!$E$7:$AH$7</c15:sqref>
                  </c15:fullRef>
                </c:ext>
              </c:extLst>
              <c:f>('03. Klimatbudget'!$I$7,'03. Klimatbudget'!$N$7,'03. Klimatbudget'!$S$7,'03. Klimatbudget'!$X$7,'03. Klimatbudget'!$AC$7,'03. Klimatbudget'!$AH$7)</c:f>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Klimatbudget'!$E$47:$AH$47</c15:sqref>
                  </c15:fullRef>
                </c:ext>
              </c:extLst>
              <c:f>('03. Klimatbudget'!$I$47,'03. Klimatbudget'!$N$47,'03. Klimatbudget'!$S$47,'03. Klimatbudget'!$X$47,'03. Klimatbudget'!$AC$47,'03. Klimatbudget'!$AH$47)</c:f>
              <c:numCache>
                <c:formatCode>0%</c:formatCode>
                <c:ptCount val="6"/>
                <c:pt idx="0" formatCode="#,##0">
                  <c:v>7.5</c:v>
                </c:pt>
                <c:pt idx="1" formatCode="#,##0">
                  <c:v>4.428675000000001</c:v>
                </c:pt>
                <c:pt idx="2" formatCode="#,##0">
                  <c:v>2.615088300750001</c:v>
                </c:pt>
                <c:pt idx="3" formatCode="#,##0">
                  <c:v>1.5441834907098684</c:v>
                </c:pt>
                <c:pt idx="4" formatCode="#,##0">
                  <c:v>0.91182490942927052</c:v>
                </c:pt>
                <c:pt idx="5" formatCode="#,##0">
                  <c:v>0.53842349076889007</c:v>
                </c:pt>
              </c:numCache>
            </c:numRef>
          </c:val>
          <c:extLst xmlns:c15="http://schemas.microsoft.com/office/drawing/2012/chart">
            <c:ext xmlns:c16="http://schemas.microsoft.com/office/drawing/2014/chart" uri="{C3380CC4-5D6E-409C-BE32-E72D297353CC}">
              <c16:uniqueId val="{00000005-1E5E-45A4-9F6D-A72D74C85A97}"/>
            </c:ext>
          </c:extLst>
        </c:ser>
        <c:ser>
          <c:idx val="42"/>
          <c:order val="42"/>
          <c:tx>
            <c:strRef>
              <c:f>'03. Klimatbudget'!$B$50:$D$50</c:f>
              <c:strCache>
                <c:ptCount val="3"/>
                <c:pt idx="0">
                  <c:v>Scope 3.5 - Avfallshantering i verksamheten </c:v>
                </c:pt>
                <c:pt idx="1">
                  <c:v>tCO2e</c:v>
                </c:pt>
              </c:strCache>
            </c:strRef>
          </c:tx>
          <c:spPr>
            <a:solidFill>
              <a:schemeClr val="accent1">
                <a:lumMod val="70000"/>
              </a:schemeClr>
            </a:solidFill>
            <a:ln>
              <a:noFill/>
            </a:ln>
            <a:effectLst/>
          </c:spPr>
          <c:invertIfNegative val="0"/>
          <c:cat>
            <c:strRef>
              <c:extLst>
                <c:ext xmlns:c15="http://schemas.microsoft.com/office/drawing/2012/chart" uri="{02D57815-91ED-43cb-92C2-25804820EDAC}">
                  <c15:fullRef>
                    <c15:sqref>'03. Klimatbudget'!$E$7:$AH$7</c15:sqref>
                  </c15:fullRef>
                </c:ext>
              </c:extLst>
              <c:f>('03. Klimatbudget'!$I$7,'03. Klimatbudget'!$N$7,'03. Klimatbudget'!$S$7,'03. Klimatbudget'!$X$7,'03. Klimatbudget'!$AC$7,'03. Klimatbudget'!$AH$7)</c:f>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Klimatbudget'!$E$50:$AH$50</c15:sqref>
                  </c15:fullRef>
                </c:ext>
              </c:extLst>
              <c:f>('03. Klimatbudget'!$I$50,'03. Klimatbudget'!$N$50,'03. Klimatbudget'!$S$50,'03. Klimatbudget'!$X$50,'03. Klimatbudget'!$AC$50,'03. Klimatbudget'!$AH$50)</c:f>
              <c:numCache>
                <c:formatCode>0%</c:formatCode>
                <c:ptCount val="6"/>
                <c:pt idx="0" formatCode="#,##0">
                  <c:v>33</c:v>
                </c:pt>
                <c:pt idx="1" formatCode="#,##0">
                  <c:v>16.733437209574571</c:v>
                </c:pt>
                <c:pt idx="2" formatCode="#,##0">
                  <c:v>8.4850885105083282</c:v>
                </c:pt>
                <c:pt idx="3" formatCode="#,##0">
                  <c:v>4.3025665396446566</c:v>
                </c:pt>
                <c:pt idx="4" formatCode="#,##0">
                  <c:v>2.1817190009442546</c:v>
                </c:pt>
                <c:pt idx="5" formatCode="#,##0">
                  <c:v>1.1062926639768618</c:v>
                </c:pt>
              </c:numCache>
            </c:numRef>
          </c:val>
          <c:extLst xmlns:c15="http://schemas.microsoft.com/office/drawing/2012/chart">
            <c:ext xmlns:c16="http://schemas.microsoft.com/office/drawing/2014/chart" uri="{C3380CC4-5D6E-409C-BE32-E72D297353CC}">
              <c16:uniqueId val="{00000006-1E5E-45A4-9F6D-A72D74C85A97}"/>
            </c:ext>
          </c:extLst>
        </c:ser>
        <c:ser>
          <c:idx val="47"/>
          <c:order val="47"/>
          <c:tx>
            <c:strRef>
              <c:f>'03. Klimatbudget'!$B$55:$D$55</c:f>
              <c:strCache>
                <c:ptCount val="3"/>
                <c:pt idx="0">
                  <c:v>Scope 3.6 - Tjänsteresor</c:v>
                </c:pt>
                <c:pt idx="1">
                  <c:v>tCO2e</c:v>
                </c:pt>
              </c:strCache>
            </c:strRef>
          </c:tx>
          <c:spPr>
            <a:solidFill>
              <a:schemeClr val="accent6">
                <a:lumMod val="70000"/>
              </a:schemeClr>
            </a:solidFill>
            <a:ln>
              <a:noFill/>
            </a:ln>
            <a:effectLst/>
          </c:spPr>
          <c:invertIfNegative val="0"/>
          <c:cat>
            <c:strRef>
              <c:extLst>
                <c:ext xmlns:c15="http://schemas.microsoft.com/office/drawing/2012/chart" uri="{02D57815-91ED-43cb-92C2-25804820EDAC}">
                  <c15:fullRef>
                    <c15:sqref>'03. Klimatbudget'!$E$7:$AH$7</c15:sqref>
                  </c15:fullRef>
                </c:ext>
              </c:extLst>
              <c:f>('03. Klimatbudget'!$I$7,'03. Klimatbudget'!$N$7,'03. Klimatbudget'!$S$7,'03. Klimatbudget'!$X$7,'03. Klimatbudget'!$AC$7,'03. Klimatbudget'!$AH$7)</c:f>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Klimatbudget'!$E$55:$AH$55</c15:sqref>
                  </c15:fullRef>
                </c:ext>
              </c:extLst>
              <c:f>('03. Klimatbudget'!$I$55,'03. Klimatbudget'!$N$55,'03. Klimatbudget'!$S$55,'03. Klimatbudget'!$X$55,'03. Klimatbudget'!$AC$55,'03. Klimatbudget'!$AH$55)</c:f>
              <c:numCache>
                <c:formatCode>0%</c:formatCode>
                <c:ptCount val="6"/>
                <c:pt idx="0" formatCode="#,##0">
                  <c:v>2731.65</c:v>
                </c:pt>
                <c:pt idx="1" formatCode="#,##0">
                  <c:v>1635.7104321207742</c:v>
                </c:pt>
                <c:pt idx="2" formatCode="#,##0">
                  <c:v>979.53498230343985</c:v>
                </c:pt>
                <c:pt idx="3" formatCode="#,##0">
                  <c:v>586.66089492273261</c:v>
                </c:pt>
                <c:pt idx="4" formatCode="#,##0">
                  <c:v>351.43407940824034</c:v>
                </c:pt>
                <c:pt idx="5" formatCode="#,##0">
                  <c:v>210.59593026395004</c:v>
                </c:pt>
              </c:numCache>
            </c:numRef>
          </c:val>
          <c:extLst xmlns:c15="http://schemas.microsoft.com/office/drawing/2012/chart">
            <c:ext xmlns:c16="http://schemas.microsoft.com/office/drawing/2014/chart" uri="{C3380CC4-5D6E-409C-BE32-E72D297353CC}">
              <c16:uniqueId val="{00000007-1E5E-45A4-9F6D-A72D74C85A97}"/>
            </c:ext>
          </c:extLst>
        </c:ser>
        <c:ser>
          <c:idx val="54"/>
          <c:order val="54"/>
          <c:tx>
            <c:strRef>
              <c:f>'03. Klimatbudget'!$B$62:$D$62</c:f>
              <c:strCache>
                <c:ptCount val="3"/>
                <c:pt idx="0">
                  <c:v>Scope 3.7 - Pendlingsresor</c:v>
                </c:pt>
                <c:pt idx="1">
                  <c:v>tCO2e</c:v>
                </c:pt>
              </c:strCache>
            </c:strRef>
          </c:tx>
          <c:spPr>
            <a:solidFill>
              <a:schemeClr val="accent2">
                <a:lumMod val="90000"/>
                <a:lumOff val="10000"/>
              </a:schemeClr>
            </a:solidFill>
            <a:ln>
              <a:noFill/>
            </a:ln>
            <a:effectLst/>
          </c:spPr>
          <c:invertIfNegative val="0"/>
          <c:cat>
            <c:strRef>
              <c:extLst>
                <c:ext xmlns:c15="http://schemas.microsoft.com/office/drawing/2012/chart" uri="{02D57815-91ED-43cb-92C2-25804820EDAC}">
                  <c15:fullRef>
                    <c15:sqref>'03. Klimatbudget'!$E$7:$AH$7</c15:sqref>
                  </c15:fullRef>
                </c:ext>
              </c:extLst>
              <c:f>('03. Klimatbudget'!$I$7,'03. Klimatbudget'!$N$7,'03. Klimatbudget'!$S$7,'03. Klimatbudget'!$X$7,'03. Klimatbudget'!$AC$7,'03. Klimatbudget'!$AH$7)</c:f>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Klimatbudget'!$E$62:$AH$62</c15:sqref>
                  </c15:fullRef>
                </c:ext>
              </c:extLst>
              <c:f>('03. Klimatbudget'!$I$62,'03. Klimatbudget'!$N$62,'03. Klimatbudget'!$S$62,'03. Klimatbudget'!$X$62,'03. Klimatbudget'!$AC$62,'03. Klimatbudget'!$AH$62)</c:f>
              <c:numCache>
                <c:formatCode>0%</c:formatCode>
                <c:ptCount val="6"/>
                <c:pt idx="0" formatCode="#,##0">
                  <c:v>585</c:v>
                </c:pt>
                <c:pt idx="1" formatCode="#,##0">
                  <c:v>345.43665000000004</c:v>
                </c:pt>
                <c:pt idx="2" formatCode="#,##0">
                  <c:v>203.97688745850004</c:v>
                </c:pt>
                <c:pt idx="3" formatCode="#,##0">
                  <c:v>120.44631227536971</c:v>
                </c:pt>
                <c:pt idx="4" formatCode="#,##0">
                  <c:v>71.122342935483076</c:v>
                </c:pt>
                <c:pt idx="5" formatCode="#,##0">
                  <c:v>41.997032279973403</c:v>
                </c:pt>
              </c:numCache>
            </c:numRef>
          </c:val>
          <c:extLst xmlns:c15="http://schemas.microsoft.com/office/drawing/2012/chart">
            <c:ext xmlns:c16="http://schemas.microsoft.com/office/drawing/2014/chart" uri="{C3380CC4-5D6E-409C-BE32-E72D297353CC}">
              <c16:uniqueId val="{00000008-1E5E-45A4-9F6D-A72D74C85A97}"/>
            </c:ext>
          </c:extLst>
        </c:ser>
        <c:ser>
          <c:idx val="57"/>
          <c:order val="57"/>
          <c:tx>
            <c:strRef>
              <c:f>'03. Klimatbudget'!$B$65:$D$65</c:f>
              <c:strCache>
                <c:ptCount val="3"/>
                <c:pt idx="0">
                  <c:v>Scope 3.8 - Uppströms inhyrda tillgångar</c:v>
                </c:pt>
                <c:pt idx="1">
                  <c:v>tCO2e</c:v>
                </c:pt>
              </c:strCache>
            </c:strRef>
          </c:tx>
          <c:spPr>
            <a:solidFill>
              <a:schemeClr val="accent3"/>
            </a:solidFill>
            <a:ln>
              <a:noFill/>
            </a:ln>
            <a:effectLst/>
          </c:spPr>
          <c:invertIfNegative val="0"/>
          <c:cat>
            <c:strRef>
              <c:extLst>
                <c:ext xmlns:c15="http://schemas.microsoft.com/office/drawing/2012/chart" uri="{02D57815-91ED-43cb-92C2-25804820EDAC}">
                  <c15:fullRef>
                    <c15:sqref>'03. Klimatbudget'!$E$7:$AH$7</c15:sqref>
                  </c15:fullRef>
                </c:ext>
              </c:extLst>
              <c:f>('03. Klimatbudget'!$I$7,'03. Klimatbudget'!$N$7,'03. Klimatbudget'!$S$7,'03. Klimatbudget'!$X$7,'03. Klimatbudget'!$AC$7,'03. Klimatbudget'!$AH$7)</c:f>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Klimatbudget'!$E$65:$AH$65</c15:sqref>
                  </c15:fullRef>
                </c:ext>
              </c:extLst>
              <c:f>('03. Klimatbudget'!$I$65,'03. Klimatbudget'!$N$65,'03. Klimatbudget'!$S$65,'03. Klimatbudget'!$X$65,'03. Klimatbudget'!$AC$65,'03. Klimatbudget'!$AH$65)</c:f>
              <c:numCache>
                <c:formatCode>General</c:formatCode>
                <c:ptCount val="6"/>
                <c:pt idx="0" formatCode="#,##0">
                  <c:v>1185</c:v>
                </c:pt>
                <c:pt idx="1" formatCode="#,##0">
                  <c:v>699.73064999999997</c:v>
                </c:pt>
                <c:pt idx="2" formatCode="#,##0">
                  <c:v>413.18395151850007</c:v>
                </c:pt>
                <c:pt idx="3" formatCode="#,##0">
                  <c:v>243.98099153215912</c:v>
                </c:pt>
                <c:pt idx="4" formatCode="#,##0">
                  <c:v>144.06833568982466</c:v>
                </c:pt>
                <c:pt idx="5" formatCode="#,##0">
                  <c:v>85.070911541484548</c:v>
                </c:pt>
              </c:numCache>
            </c:numRef>
          </c:val>
          <c:extLst xmlns:c15="http://schemas.microsoft.com/office/drawing/2012/chart">
            <c:ext xmlns:c16="http://schemas.microsoft.com/office/drawing/2014/chart" uri="{C3380CC4-5D6E-409C-BE32-E72D297353CC}">
              <c16:uniqueId val="{00000009-1E5E-45A4-9F6D-A72D74C85A97}"/>
            </c:ext>
          </c:extLst>
        </c:ser>
        <c:ser>
          <c:idx val="67"/>
          <c:order val="67"/>
          <c:tx>
            <c:strRef>
              <c:f>'03. Klimatbudget'!$B$76:$D$76</c:f>
              <c:strCache>
                <c:ptCount val="3"/>
                <c:pt idx="0">
                  <c:v>Scope 3.15 - Investeringar</c:v>
                </c:pt>
                <c:pt idx="1">
                  <c:v>tCO2e</c:v>
                </c:pt>
              </c:strCache>
            </c:strRef>
          </c:tx>
          <c:spPr>
            <a:solidFill>
              <a:schemeClr val="accent2">
                <a:lumMod val="80000"/>
                <a:lumOff val="20000"/>
              </a:schemeClr>
            </a:solidFill>
            <a:ln>
              <a:noFill/>
            </a:ln>
            <a:effectLst/>
          </c:spPr>
          <c:invertIfNegative val="0"/>
          <c:cat>
            <c:strRef>
              <c:extLst>
                <c:ext xmlns:c15="http://schemas.microsoft.com/office/drawing/2012/chart" uri="{02D57815-91ED-43cb-92C2-25804820EDAC}">
                  <c15:fullRef>
                    <c15:sqref>'03. Klimatbudget'!$E$7:$AH$7</c15:sqref>
                  </c15:fullRef>
                </c:ext>
              </c:extLst>
              <c:f>('03. Klimatbudget'!$I$7,'03. Klimatbudget'!$N$7,'03. Klimatbudget'!$S$7,'03. Klimatbudget'!$X$7,'03. Klimatbudget'!$AC$7,'03. Klimatbudget'!$AH$7)</c:f>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Klimatbudget'!$E$76:$AH$76</c15:sqref>
                  </c15:fullRef>
                </c:ext>
              </c:extLst>
              <c:f>('03. Klimatbudget'!$I$76,'03. Klimatbudget'!$N$76,'03. Klimatbudget'!$S$76,'03. Klimatbudget'!$X$76,'03. Klimatbudget'!$AC$76,'03. Klimatbudget'!$AH$76)</c:f>
              <c:numCache>
                <c:formatCode>General</c:formatCode>
                <c:ptCount val="6"/>
                <c:pt idx="0" formatCode="#,##0">
                  <c:v>2960</c:v>
                </c:pt>
                <c:pt idx="1" formatCode="#,##0">
                  <c:v>1837.0083364713057</c:v>
                </c:pt>
                <c:pt idx="2" formatCode="#,##0">
                  <c:v>1140.0674419814436</c:v>
                </c:pt>
                <c:pt idx="3" formatCode="#,##0">
                  <c:v>707.53830914169851</c:v>
                </c:pt>
                <c:pt idx="4" formatCode="#,##0">
                  <c:v>439.10600414395668</c:v>
                </c:pt>
                <c:pt idx="5" formatCode="#,##0">
                  <c:v>272.51398317805808</c:v>
                </c:pt>
              </c:numCache>
            </c:numRef>
          </c:val>
          <c:extLst xmlns:c15="http://schemas.microsoft.com/office/drawing/2012/chart">
            <c:ext xmlns:c16="http://schemas.microsoft.com/office/drawing/2014/chart" uri="{C3380CC4-5D6E-409C-BE32-E72D297353CC}">
              <c16:uniqueId val="{0000000A-1E5E-45A4-9F6D-A72D74C85A97}"/>
            </c:ext>
          </c:extLst>
        </c:ser>
        <c:dLbls>
          <c:showLegendKey val="0"/>
          <c:showVal val="0"/>
          <c:showCatName val="0"/>
          <c:showSerName val="0"/>
          <c:showPercent val="0"/>
          <c:showBubbleSize val="0"/>
        </c:dLbls>
        <c:gapWidth val="150"/>
        <c:overlap val="100"/>
        <c:axId val="1309806655"/>
        <c:axId val="1309801375"/>
        <c:extLst>
          <c:ext xmlns:c15="http://schemas.microsoft.com/office/drawing/2012/chart" uri="{02D57815-91ED-43cb-92C2-25804820EDAC}">
            <c15:filteredBarSeries>
              <c15:ser>
                <c:idx val="0"/>
                <c:order val="0"/>
                <c:tx>
                  <c:strRef>
                    <c:extLst>
                      <c:ext uri="{02D57815-91ED-43cb-92C2-25804820EDAC}">
                        <c15:formulaRef>
                          <c15:sqref>'03. Klimatbudget'!$B$8:$D$8</c15:sqref>
                        </c15:formulaRef>
                      </c:ext>
                    </c:extLst>
                    <c:strCache>
                      <c:ptCount val="3"/>
                      <c:pt idx="0">
                        <c:v>Antal helårsstudenter</c:v>
                      </c:pt>
                    </c:strCache>
                  </c:strRef>
                </c:tx>
                <c:spPr>
                  <a:solidFill>
                    <a:schemeClr val="accent1"/>
                  </a:solidFill>
                  <a:ln>
                    <a:noFill/>
                  </a:ln>
                  <a:effectLst/>
                </c:spPr>
                <c:invertIfNegative val="0"/>
                <c:cat>
                  <c:strRef>
                    <c:extLst>
                      <c:ex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uri="{02D57815-91ED-43cb-92C2-25804820EDAC}">
                        <c15:fullRef>
                          <c15:sqref>'03. Klimatbudget'!$E$8:$AH$8</c15:sqref>
                        </c15:fullRef>
                        <c15:formulaRef>
                          <c15:sqref>('03. Klimatbudget'!$I$8,'03. Klimatbudget'!$N$8,'03. Klimatbudget'!$S$8,'03. Klimatbudget'!$X$8,'03. Klimatbudget'!$AC$8,'03. Klimatbudget'!$AH$8)</c15:sqref>
                        </c15:formulaRef>
                      </c:ext>
                    </c:extLst>
                    <c:numCache>
                      <c:formatCode>0%</c:formatCode>
                      <c:ptCount val="6"/>
                      <c:pt idx="0" formatCode="#,##0">
                        <c:v>40000</c:v>
                      </c:pt>
                      <c:pt idx="1" formatCode="#,##0">
                        <c:v>40000</c:v>
                      </c:pt>
                      <c:pt idx="2" formatCode="#,##0">
                        <c:v>40000</c:v>
                      </c:pt>
                      <c:pt idx="3" formatCode="#,##0">
                        <c:v>40000</c:v>
                      </c:pt>
                      <c:pt idx="4" formatCode="#,##0">
                        <c:v>40000</c:v>
                      </c:pt>
                      <c:pt idx="5" formatCode="#,##0">
                        <c:v>40000</c:v>
                      </c:pt>
                    </c:numCache>
                  </c:numRef>
                </c:val>
                <c:extLst>
                  <c:ext xmlns:c16="http://schemas.microsoft.com/office/drawing/2014/chart" uri="{C3380CC4-5D6E-409C-BE32-E72D297353CC}">
                    <c16:uniqueId val="{0000000B-1E5E-45A4-9F6D-A72D74C85A97}"/>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'03. Klimatbudget'!$B$9:$D$9</c15:sqref>
                        </c15:formulaRef>
                      </c:ext>
                    </c:extLst>
                    <c:strCache>
                      <c:ptCount val="3"/>
                      <c:pt idx="0">
                        <c:v>Antal helårsanställda (forskare och akademiskt verksamma)</c:v>
                      </c:pt>
                    </c:strCache>
                  </c:strRef>
                </c:tx>
                <c:spPr>
                  <a:solidFill>
                    <a:schemeClr val="accent2"/>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Klimatbudget'!$E$9:$AH$9</c15:sqref>
                        </c15:fullRef>
                        <c15:formulaRef>
                          <c15:sqref>('03. Klimatbudget'!$I$9,'03. Klimatbudget'!$N$9,'03. Klimatbudget'!$S$9,'03. Klimatbudget'!$X$9,'03. Klimatbudget'!$AC$9,'03. Klimatbudget'!$AH$9)</c15:sqref>
                        </c15:formulaRef>
                      </c:ext>
                    </c:extLst>
                    <c:numCache>
                      <c:formatCode>0%</c:formatCode>
                      <c:ptCount val="6"/>
                      <c:pt idx="0" formatCode="#,##0">
                        <c:v>2500</c:v>
                      </c:pt>
                      <c:pt idx="1" formatCode="#,##0">
                        <c:v>2500</c:v>
                      </c:pt>
                      <c:pt idx="2" formatCode="#,##0">
                        <c:v>2500</c:v>
                      </c:pt>
                      <c:pt idx="3" formatCode="#,##0">
                        <c:v>2500</c:v>
                      </c:pt>
                      <c:pt idx="4" formatCode="#,##0">
                        <c:v>2500</c:v>
                      </c:pt>
                      <c:pt idx="5" formatCode="#,##0">
                        <c:v>2500</c:v>
                      </c:pt>
                    </c:numCache>
                  </c:numRef>
                </c:val>
                <c:extLst xmlns:c15="http://schemas.microsoft.com/office/drawing/2012/chart">
                  <c:ext xmlns:c16="http://schemas.microsoft.com/office/drawing/2014/chart" uri="{C3380CC4-5D6E-409C-BE32-E72D297353CC}">
                    <c16:uniqueId val="{0000000C-1E5E-45A4-9F6D-A72D74C85A97}"/>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'03. Klimatbudget'!$B$10:$D$10</c15:sqref>
                        </c15:formulaRef>
                      </c:ext>
                    </c:extLst>
                    <c:strCache>
                      <c:ptCount val="3"/>
                      <c:pt idx="0">
                        <c:v>Antal helårsanställda (stab, teknisk/administrativ personal)</c:v>
                      </c:pt>
                    </c:strCache>
                  </c:strRef>
                </c:tx>
                <c:spPr>
                  <a:solidFill>
                    <a:schemeClr val="accent3"/>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Klimatbudget'!$E$10:$AH$10</c15:sqref>
                        </c15:fullRef>
                        <c15:formulaRef>
                          <c15:sqref>('03. Klimatbudget'!$I$10,'03. Klimatbudget'!$N$10,'03. Klimatbudget'!$S$10,'03. Klimatbudget'!$X$10,'03. Klimatbudget'!$AC$10,'03. Klimatbudget'!$AH$10)</c15:sqref>
                        </c15:formulaRef>
                      </c:ext>
                    </c:extLst>
                    <c:numCache>
                      <c:formatCode>0%</c:formatCode>
                      <c:ptCount val="6"/>
                      <c:pt idx="0" formatCode="#,##0">
                        <c:v>2000</c:v>
                      </c:pt>
                      <c:pt idx="1" formatCode="#,##0">
                        <c:v>2000</c:v>
                      </c:pt>
                      <c:pt idx="2" formatCode="#,##0">
                        <c:v>2000</c:v>
                      </c:pt>
                      <c:pt idx="3" formatCode="#,##0">
                        <c:v>2000</c:v>
                      </c:pt>
                      <c:pt idx="4" formatCode="#,##0">
                        <c:v>2000</c:v>
                      </c:pt>
                      <c:pt idx="5" formatCode="#,##0">
                        <c:v>2000</c:v>
                      </c:pt>
                    </c:numCache>
                  </c:numRef>
                </c:val>
                <c:extLst xmlns:c15="http://schemas.microsoft.com/office/drawing/2012/chart">
                  <c:ext xmlns:c16="http://schemas.microsoft.com/office/drawing/2014/chart" uri="{C3380CC4-5D6E-409C-BE32-E72D297353CC}">
                    <c16:uniqueId val="{0000000D-1E5E-45A4-9F6D-A72D74C85A97}"/>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'03. Klimatbudget'!$B$11:$D$11</c15:sqref>
                        </c15:formulaRef>
                      </c:ext>
                    </c:extLst>
                    <c:strCache>
                      <c:ptCount val="3"/>
                      <c:pt idx="0">
                        <c:v>Antal helårsanställda (stab, teknisk/administrativ personal)</c:v>
                      </c:pt>
                    </c:strCache>
                  </c:strRef>
                </c:tx>
                <c:spPr>
                  <a:solidFill>
                    <a:schemeClr val="accent4"/>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Klimatbudget'!$E$11:$AH$11</c15:sqref>
                        </c15:fullRef>
                        <c15:formulaRef>
                          <c15:sqref>('03. Klimatbudget'!$I$11,'03. Klimatbudget'!$N$11,'03. Klimatbudget'!$S$11,'03. Klimatbudget'!$X$11,'03. Klimatbudget'!$AC$11,'03. Klimatbudget'!$AH$11)</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E-1E5E-45A4-9F6D-A72D74C85A97}"/>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'03. Klimatbudget'!$B$13:$D$13</c15:sqref>
                        </c15:formulaRef>
                      </c:ext>
                    </c:extLst>
                    <c:strCache>
                      <c:ptCount val="3"/>
                      <c:pt idx="0">
                        <c:v>Direkta utsläpp från eget stationär bränsle</c:v>
                      </c:pt>
                      <c:pt idx="1">
                        <c:v>tCO2e</c:v>
                      </c:pt>
                    </c:strCache>
                  </c:strRef>
                </c:tx>
                <c:spPr>
                  <a:solidFill>
                    <a:schemeClr val="accent6"/>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Klimatbudget'!$E$13:$AH$13</c15:sqref>
                        </c15:fullRef>
                        <c15:formulaRef>
                          <c15:sqref>('03. Klimatbudget'!$I$13,'03. Klimatbudget'!$N$13,'03. Klimatbudget'!$S$13,'03. Klimatbudget'!$X$13,'03. Klimatbudget'!$AC$13,'03. Klimatbudget'!$AH$13)</c15:sqref>
                        </c15:formulaRef>
                      </c:ext>
                    </c:extLst>
                    <c:numCache>
                      <c:formatCode>0%</c:formatCode>
                      <c:ptCount val="6"/>
                      <c:pt idx="0" formatCode="#,##0">
                        <c:v>40</c:v>
                      </c:pt>
                      <c:pt idx="1" formatCode="#,##0">
                        <c:v>23.619600000000002</c:v>
                      </c:pt>
                      <c:pt idx="2" formatCode="#,##0">
                        <c:v>13.947137604000002</c:v>
                      </c:pt>
                      <c:pt idx="3" formatCode="#,##0">
                        <c:v>8.2356452837859599</c:v>
                      </c:pt>
                      <c:pt idx="4" formatCode="#,##0">
                        <c:v>4.8630661836227711</c:v>
                      </c:pt>
                      <c:pt idx="5" formatCode="#,##0">
                        <c:v>2.8715919507674101</c:v>
                      </c:pt>
                    </c:numCache>
                  </c:numRef>
                </c:val>
                <c:extLst xmlns:c15="http://schemas.microsoft.com/office/drawing/2012/chart">
                  <c:ext xmlns:c16="http://schemas.microsoft.com/office/drawing/2014/chart" uri="{C3380CC4-5D6E-409C-BE32-E72D297353CC}">
                    <c16:uniqueId val="{0000000F-1E5E-45A4-9F6D-A72D74C85A97}"/>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'03. Klimatbudget'!$B$14:$D$14</c15:sqref>
                        </c15:formulaRef>
                      </c:ext>
                    </c:extLst>
                    <c:strCache>
                      <c:ptCount val="3"/>
                      <c:pt idx="0">
                        <c:v>Egna köldmedieutsläpp</c:v>
                      </c:pt>
                      <c:pt idx="1">
                        <c:v>tCO2e</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Klimatbudget'!$E$14:$AH$14</c15:sqref>
                        </c15:fullRef>
                        <c15:formulaRef>
                          <c15:sqref>('03. Klimatbudget'!$I$14,'03. Klimatbudget'!$N$14,'03. Klimatbudget'!$S$14,'03. Klimatbudget'!$X$14,'03. Klimatbudget'!$AC$14,'03. Klimatbudget'!$AH$14)</c15:sqref>
                        </c15:formulaRef>
                      </c:ext>
                    </c:extLst>
                    <c:numCache>
                      <c:formatCode>0%</c:formatCode>
                      <c:ptCount val="6"/>
                      <c:pt idx="0" formatCode="#,##0">
                        <c:v>2</c:v>
                      </c:pt>
                      <c:pt idx="1" formatCode="#,##0">
                        <c:v>1.1809800000000004</c:v>
                      </c:pt>
                      <c:pt idx="2" formatCode="#,##0">
                        <c:v>0.69735688020000031</c:v>
                      </c:pt>
                      <c:pt idx="3" formatCode="#,##0">
                        <c:v>0.4117822641892982</c:v>
                      </c:pt>
                      <c:pt idx="4" formatCode="#,##0">
                        <c:v>0.24315330918113873</c:v>
                      </c:pt>
                      <c:pt idx="5" formatCode="#,##0">
                        <c:v>0.14357959753837063</c:v>
                      </c:pt>
                    </c:numCache>
                  </c:numRef>
                </c:val>
                <c:extLst xmlns:c15="http://schemas.microsoft.com/office/drawing/2012/chart">
                  <c:ext xmlns:c16="http://schemas.microsoft.com/office/drawing/2014/chart" uri="{C3380CC4-5D6E-409C-BE32-E72D297353CC}">
                    <c16:uniqueId val="{00000010-1E5E-45A4-9F6D-A72D74C85A97}"/>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'03. Klimatbudget'!$B$15:$D$15</c15:sqref>
                        </c15:formulaRef>
                      </c:ext>
                    </c:extLst>
                    <c:strCache>
                      <c:ptCount val="3"/>
                      <c:pt idx="0">
                        <c:v>Direkta utsläpp från egna fordon</c:v>
                      </c:pt>
                      <c:pt idx="1">
                        <c:v>tCO2e</c:v>
                      </c:pt>
                    </c:strCache>
                  </c:strRef>
                </c:tx>
                <c:spPr>
                  <a:solidFill>
                    <a:schemeClr val="accent2">
                      <a:lumMod val="6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Klimatbudget'!$E$15:$AH$15</c15:sqref>
                        </c15:fullRef>
                        <c15:formulaRef>
                          <c15:sqref>('03. Klimatbudget'!$I$15,'03. Klimatbudget'!$N$15,'03. Klimatbudget'!$S$15,'03. Klimatbudget'!$X$15,'03. Klimatbudget'!$AC$15,'03. Klimatbudget'!$AH$15)</c15:sqref>
                        </c15:formulaRef>
                      </c:ext>
                    </c:extLst>
                    <c:numCache>
                      <c:formatCode>General</c:formatCode>
                      <c:ptCount val="6"/>
                      <c:pt idx="0" formatCode="#,##0">
                        <c:v>4.5</c:v>
                      </c:pt>
                      <c:pt idx="1" formatCode="#,##0">
                        <c:v>2.5269755155445299</c:v>
                      </c:pt>
                      <c:pt idx="2" formatCode="#,##0">
                        <c:v>1.4190233902581209</c:v>
                      </c:pt>
                      <c:pt idx="3" formatCode="#,##0">
                        <c:v>0.79685274737050238</c:v>
                      </c:pt>
                      <c:pt idx="4" formatCode="#,##0">
                        <c:v>0.4474727515777</c:v>
                      </c:pt>
                      <c:pt idx="5" formatCode="#,##0">
                        <c:v>0.25127837491337507</c:v>
                      </c:pt>
                    </c:numCache>
                  </c:numRef>
                </c:val>
                <c:extLst xmlns:c15="http://schemas.microsoft.com/office/drawing/2012/chart">
                  <c:ext xmlns:c16="http://schemas.microsoft.com/office/drawing/2014/chart" uri="{C3380CC4-5D6E-409C-BE32-E72D297353CC}">
                    <c16:uniqueId val="{00000011-1E5E-45A4-9F6D-A72D74C85A97}"/>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'03. Klimatbudget'!$B$16:$D$16</c15:sqref>
                        </c15:formulaRef>
                      </c:ext>
                    </c:extLst>
                    <c:strCache>
                      <c:ptCount val="3"/>
                      <c:pt idx="0">
                        <c:v>Total körsträcka</c:v>
                      </c:pt>
                      <c:pt idx="1">
                        <c:v>km</c:v>
                      </c:pt>
                    </c:strCache>
                  </c:strRef>
                </c:tx>
                <c:spPr>
                  <a:solidFill>
                    <a:schemeClr val="accent3">
                      <a:lumMod val="6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Klimatbudget'!$E$16:$AH$16</c15:sqref>
                        </c15:fullRef>
                        <c15:formulaRef>
                          <c15:sqref>('03. Klimatbudget'!$I$16,'03. Klimatbudget'!$N$16,'03. Klimatbudget'!$S$16,'03. Klimatbudget'!$X$16,'03. Klimatbudget'!$AC$16,'03. Klimatbudget'!$AH$16)</c15:sqref>
                        </c15:formulaRef>
                      </c:ext>
                    </c:extLst>
                    <c:numCache>
                      <c:formatCode>0%</c:formatCode>
                      <c:ptCount val="6"/>
                      <c:pt idx="0" formatCode="#,##0">
                        <c:v>30000</c:v>
                      </c:pt>
                      <c:pt idx="1" formatCode="#,##0">
                        <c:v>28529.701497000002</c:v>
                      </c:pt>
                      <c:pt idx="2" formatCode="#,##0">
                        <c:v>27131.46225026414</c:v>
                      </c:pt>
                      <c:pt idx="3" formatCode="#,##0">
                        <c:v>25801.75063923866</c:v>
                      </c:pt>
                      <c:pt idx="4" formatCode="#,##0">
                        <c:v>24537.208127916932</c:v>
                      </c:pt>
                      <c:pt idx="5" formatCode="#,##0">
                        <c:v>23334.640781974409</c:v>
                      </c:pt>
                    </c:numCache>
                  </c:numRef>
                </c:val>
                <c:extLst xmlns:c15="http://schemas.microsoft.com/office/drawing/2012/chart">
                  <c:ext xmlns:c16="http://schemas.microsoft.com/office/drawing/2014/chart" uri="{C3380CC4-5D6E-409C-BE32-E72D297353CC}">
                    <c16:uniqueId val="{00000012-1E5E-45A4-9F6D-A72D74C85A97}"/>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'03. Klimatbudget'!$B$17:$D$17</c15:sqref>
                        </c15:formulaRef>
                      </c:ext>
                    </c:extLst>
                    <c:strCache>
                      <c:ptCount val="3"/>
                      <c:pt idx="0">
                        <c:v>Snittutsläpp fordonsflotta</c:v>
                      </c:pt>
                      <c:pt idx="1">
                        <c:v>kgCO2e/km</c:v>
                      </c:pt>
                    </c:strCache>
                  </c:strRef>
                </c:tx>
                <c:spPr>
                  <a:solidFill>
                    <a:schemeClr val="accent4">
                      <a:lumMod val="6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Klimatbudget'!$E$17:$AH$17</c15:sqref>
                        </c15:fullRef>
                        <c15:formulaRef>
                          <c15:sqref>('03. Klimatbudget'!$I$17,'03. Klimatbudget'!$N$17,'03. Klimatbudget'!$S$17,'03. Klimatbudget'!$X$17,'03. Klimatbudget'!$AC$17,'03. Klimatbudget'!$AH$17)</c15:sqref>
                        </c15:formulaRef>
                      </c:ext>
                    </c:extLst>
                    <c:numCache>
                      <c:formatCode>0%</c:formatCode>
                      <c:ptCount val="6"/>
                      <c:pt idx="0" formatCode="#,##0.00">
                        <c:v>0.15</c:v>
                      </c:pt>
                      <c:pt idx="1" formatCode="#,##0.00">
                        <c:v>8.8573500000000013E-2</c:v>
                      </c:pt>
                      <c:pt idx="2" formatCode="#,##0.00">
                        <c:v>5.2301766015000015E-2</c:v>
                      </c:pt>
                      <c:pt idx="3" formatCode="#,##0.00">
                        <c:v>3.0883669814197358E-2</c:v>
                      </c:pt>
                      <c:pt idx="4" formatCode="#,##0.00">
                        <c:v>1.8236498188585398E-2</c:v>
                      </c:pt>
                      <c:pt idx="5" formatCode="#,##0.00">
                        <c:v>1.0768469815377792E-2</c:v>
                      </c:pt>
                    </c:numCache>
                  </c:numRef>
                </c:val>
                <c:extLst xmlns:c15="http://schemas.microsoft.com/office/drawing/2012/chart">
                  <c:ext xmlns:c16="http://schemas.microsoft.com/office/drawing/2014/chart" uri="{C3380CC4-5D6E-409C-BE32-E72D297353CC}">
                    <c16:uniqueId val="{00000013-1E5E-45A4-9F6D-A72D74C85A97}"/>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'03. Klimatbudget'!$B$18:$D$18</c15:sqref>
                        </c15:formulaRef>
                      </c:ext>
                    </c:extLst>
                    <c:strCache>
                      <c:ptCount val="3"/>
                      <c:pt idx="0">
                        <c:v>Snittutsläpp fordonsflotta</c:v>
                      </c:pt>
                      <c:pt idx="1">
                        <c:v>kgCO2e/km</c:v>
                      </c:pt>
                    </c:strCache>
                  </c:strRef>
                </c:tx>
                <c:spPr>
                  <a:solidFill>
                    <a:schemeClr val="accent5">
                      <a:lumMod val="6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Klimatbudget'!$E$18:$AH$18</c15:sqref>
                        </c15:fullRef>
                        <c15:formulaRef>
                          <c15:sqref>('03. Klimatbudget'!$I$18,'03. Klimatbudget'!$N$18,'03. Klimatbudget'!$S$18,'03. Klimatbudget'!$X$18,'03. Klimatbudget'!$AC$18,'03. Klimatbudget'!$AH$18)</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14-1E5E-45A4-9F6D-A72D74C85A97}"/>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'03. Klimatbudget'!$B$20:$D$20</c15:sqref>
                        </c15:formulaRef>
                      </c:ext>
                    </c:extLst>
                    <c:strCache>
                      <c:ptCount val="3"/>
                      <c:pt idx="0">
                        <c:v>Köpt el (verksamhetsel via eget abonnemang eller hyresavtal)</c:v>
                      </c:pt>
                      <c:pt idx="1">
                        <c:v>tCO2e</c:v>
                      </c:pt>
                    </c:strCache>
                  </c:strRef>
                </c:tx>
                <c:spPr>
                  <a:solidFill>
                    <a:schemeClr val="accent1">
                      <a:lumMod val="80000"/>
                      <a:lumOff val="2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Klimatbudget'!$E$20:$AH$20</c15:sqref>
                        </c15:fullRef>
                        <c15:formulaRef>
                          <c15:sqref>('03. Klimatbudget'!$I$20,'03. Klimatbudget'!$N$20,'03. Klimatbudget'!$S$20,'03. Klimatbudget'!$X$20,'03. Klimatbudget'!$AC$20,'03. Klimatbudget'!$AH$20)</c15:sqref>
                        </c15:formulaRef>
                      </c:ext>
                    </c:extLst>
                    <c:numCache>
                      <c:formatCode>General</c:formatCode>
                      <c:ptCount val="6"/>
                      <c:pt idx="0" formatCode="#,##0">
                        <c:v>46</c:v>
                      </c:pt>
                      <c:pt idx="1" formatCode="#,##0">
                        <c:v>23.325397322437279</c:v>
                      </c:pt>
                      <c:pt idx="2" formatCode="#,##0">
                        <c:v>11.827699135860092</c:v>
                      </c:pt>
                      <c:pt idx="3" formatCode="#,##0">
                        <c:v>5.9975169946561895</c:v>
                      </c:pt>
                      <c:pt idx="4" formatCode="#,##0">
                        <c:v>3.0411840619222943</c:v>
                      </c:pt>
                      <c:pt idx="5" formatCode="#,##0">
                        <c:v>1.5421049255435051</c:v>
                      </c:pt>
                    </c:numCache>
                  </c:numRef>
                </c:val>
                <c:extLst xmlns:c15="http://schemas.microsoft.com/office/drawing/2012/chart">
                  <c:ext xmlns:c16="http://schemas.microsoft.com/office/drawing/2014/chart" uri="{C3380CC4-5D6E-409C-BE32-E72D297353CC}">
                    <c16:uniqueId val="{00000015-1E5E-45A4-9F6D-A72D74C85A97}"/>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'03. Klimatbudget'!$B$21:$D$21</c15:sqref>
                        </c15:formulaRef>
                      </c:ext>
                    </c:extLst>
                    <c:strCache>
                      <c:ptCount val="3"/>
                      <c:pt idx="0">
                        <c:v>Köpt el (verksamhetsel via eget abonnemang eller hyresavtal)</c:v>
                      </c:pt>
                      <c:pt idx="1">
                        <c:v>kWh</c:v>
                      </c:pt>
                    </c:strCache>
                  </c:strRef>
                </c:tx>
                <c:spPr>
                  <a:solidFill>
                    <a:schemeClr val="accent2">
                      <a:lumMod val="80000"/>
                      <a:lumOff val="2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Klimatbudget'!$E$21:$AH$21</c15:sqref>
                        </c15:fullRef>
                        <c15:formulaRef>
                          <c15:sqref>('03. Klimatbudget'!$I$21,'03. Klimatbudget'!$N$21,'03. Klimatbudget'!$S$21,'03. Klimatbudget'!$X$21,'03. Klimatbudget'!$AC$21,'03. Klimatbudget'!$AH$21)</c15:sqref>
                        </c15:formulaRef>
                      </c:ext>
                    </c:extLst>
                    <c:numCache>
                      <c:formatCode>0%</c:formatCode>
                      <c:ptCount val="6"/>
                      <c:pt idx="0" formatCode="#,##0">
                        <c:v>1000000</c:v>
                      </c:pt>
                      <c:pt idx="1" formatCode="#,##0">
                        <c:v>858734.02569999988</c:v>
                      </c:pt>
                      <c:pt idx="2" formatCode="#,##0">
                        <c:v>737424.12689492805</c:v>
                      </c:pt>
                      <c:pt idx="3" formatCode="#,##0">
                        <c:v>633251.18913678918</c:v>
                      </c:pt>
                      <c:pt idx="4" formatCode="#,##0">
                        <c:v>543794.34292674705</c:v>
                      </c:pt>
                      <c:pt idx="5" formatCode="#,##0">
                        <c:v>466974.70525437186</c:v>
                      </c:pt>
                    </c:numCache>
                  </c:numRef>
                </c:val>
                <c:extLst xmlns:c15="http://schemas.microsoft.com/office/drawing/2012/chart">
                  <c:ext xmlns:c16="http://schemas.microsoft.com/office/drawing/2014/chart" uri="{C3380CC4-5D6E-409C-BE32-E72D297353CC}">
                    <c16:uniqueId val="{00000016-1E5E-45A4-9F6D-A72D74C85A97}"/>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'03. Klimatbudget'!$B$22:$D$22</c15:sqref>
                        </c15:formulaRef>
                      </c:ext>
                    </c:extLst>
                    <c:strCache>
                      <c:ptCount val="3"/>
                      <c:pt idx="0">
                        <c:v>Genomsnittlig emissionsfaktor el</c:v>
                      </c:pt>
                      <c:pt idx="1">
                        <c:v>kgCO2e/kWh</c:v>
                      </c:pt>
                    </c:strCache>
                  </c:strRef>
                </c:tx>
                <c:spPr>
                  <a:solidFill>
                    <a:schemeClr val="accent3">
                      <a:lumMod val="80000"/>
                      <a:lumOff val="2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Klimatbudget'!$E$22:$AH$22</c15:sqref>
                        </c15:fullRef>
                        <c15:formulaRef>
                          <c15:sqref>('03. Klimatbudget'!$I$22,'03. Klimatbudget'!$N$22,'03. Klimatbudget'!$S$22,'03. Klimatbudget'!$X$22,'03. Klimatbudget'!$AC$22,'03. Klimatbudget'!$AH$22)</c15:sqref>
                        </c15:formulaRef>
                      </c:ext>
                    </c:extLst>
                    <c:numCache>
                      <c:formatCode>0%</c:formatCode>
                      <c:ptCount val="6"/>
                      <c:pt idx="0" formatCode="#\ ##0.000">
                        <c:v>4.5999999999999999E-2</c:v>
                      </c:pt>
                      <c:pt idx="1" formatCode="#\ ##0.000">
                        <c:v>2.7162540000000002E-2</c:v>
                      </c:pt>
                      <c:pt idx="2" formatCode="#\ ##0.000">
                        <c:v>1.6039208244600006E-2</c:v>
                      </c:pt>
                      <c:pt idx="3" formatCode="#\ ##0.000">
                        <c:v>9.4709920763538583E-3</c:v>
                      </c:pt>
                      <c:pt idx="4" formatCode="#\ ##0.000">
                        <c:v>5.5925261111661904E-3</c:v>
                      </c:pt>
                      <c:pt idx="5" formatCode="#\ ##0.000">
                        <c:v>3.3023307433825244E-3</c:v>
                      </c:pt>
                    </c:numCache>
                  </c:numRef>
                </c:val>
                <c:extLst xmlns:c15="http://schemas.microsoft.com/office/drawing/2012/chart">
                  <c:ext xmlns:c16="http://schemas.microsoft.com/office/drawing/2014/chart" uri="{C3380CC4-5D6E-409C-BE32-E72D297353CC}">
                    <c16:uniqueId val="{00000017-1E5E-45A4-9F6D-A72D74C85A97}"/>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'03. Klimatbudget'!$B$23:$D$23</c15:sqref>
                        </c15:formulaRef>
                      </c:ext>
                    </c:extLst>
                    <c:strCache>
                      <c:ptCount val="3"/>
                      <c:pt idx="0">
                        <c:v>Köpt fjärrvärme (processvärme)</c:v>
                      </c:pt>
                      <c:pt idx="1">
                        <c:v>tCO2e</c:v>
                      </c:pt>
                    </c:strCache>
                  </c:strRef>
                </c:tx>
                <c:spPr>
                  <a:solidFill>
                    <a:schemeClr val="accent4">
                      <a:lumMod val="80000"/>
                      <a:lumOff val="2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Klimatbudget'!$E$23:$AH$23</c15:sqref>
                        </c15:fullRef>
                        <c15:formulaRef>
                          <c15:sqref>('03. Klimatbudget'!$I$23,'03. Klimatbudget'!$N$23,'03. Klimatbudget'!$S$23,'03. Klimatbudget'!$X$23,'03. Klimatbudget'!$AC$23,'03. Klimatbudget'!$AH$23)</c15:sqref>
                        </c15:formulaRef>
                      </c:ext>
                    </c:extLst>
                    <c:numCache>
                      <c:formatCode>General</c:formatCode>
                      <c:ptCount val="6"/>
                      <c:pt idx="0" formatCode="#,##0">
                        <c:v>45</c:v>
                      </c:pt>
                      <c:pt idx="1" formatCode="#,##0">
                        <c:v>33.184085710271766</c:v>
                      </c:pt>
                      <c:pt idx="2" formatCode="#,##0">
                        <c:v>24.470745431703609</c:v>
                      </c:pt>
                      <c:pt idx="3" formatCode="#,##0">
                        <c:v>18.045318084442091</c:v>
                      </c:pt>
                      <c:pt idx="4" formatCode="#,##0">
                        <c:v>13.307052932960966</c:v>
                      </c:pt>
                      <c:pt idx="5" formatCode="#,##0">
                        <c:v>9.8129418906333346</c:v>
                      </c:pt>
                    </c:numCache>
                  </c:numRef>
                </c:val>
                <c:extLst xmlns:c15="http://schemas.microsoft.com/office/drawing/2012/chart">
                  <c:ext xmlns:c16="http://schemas.microsoft.com/office/drawing/2014/chart" uri="{C3380CC4-5D6E-409C-BE32-E72D297353CC}">
                    <c16:uniqueId val="{00000018-1E5E-45A4-9F6D-A72D74C85A97}"/>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'03. Klimatbudget'!$B$24:$D$24</c15:sqref>
                        </c15:formulaRef>
                      </c:ext>
                    </c:extLst>
                    <c:strCache>
                      <c:ptCount val="3"/>
                      <c:pt idx="0">
                        <c:v>Köpt fjärrvärme (processvärme)</c:v>
                      </c:pt>
                      <c:pt idx="1">
                        <c:v>kWh</c:v>
                      </c:pt>
                    </c:strCache>
                  </c:strRef>
                </c:tx>
                <c:spPr>
                  <a:solidFill>
                    <a:schemeClr val="accent5">
                      <a:lumMod val="80000"/>
                      <a:lumOff val="2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Klimatbudget'!$E$24:$AH$24</c15:sqref>
                        </c15:fullRef>
                        <c15:formulaRef>
                          <c15:sqref>('03. Klimatbudget'!$I$24,'03. Klimatbudget'!$N$24,'03. Klimatbudget'!$S$24,'03. Klimatbudget'!$X$24,'03. Klimatbudget'!$AC$24,'03. Klimatbudget'!$AH$24)</c15:sqref>
                        </c15:formulaRef>
                      </c:ext>
                    </c:extLst>
                    <c:numCache>
                      <c:formatCode>0%</c:formatCode>
                      <c:ptCount val="6"/>
                      <c:pt idx="0" formatCode="#,##0">
                        <c:v>500000</c:v>
                      </c:pt>
                      <c:pt idx="1" formatCode="#,##0">
                        <c:v>429367.01284999994</c:v>
                      </c:pt>
                      <c:pt idx="2" formatCode="#,##0">
                        <c:v>368712.06344746402</c:v>
                      </c:pt>
                      <c:pt idx="3" formatCode="#,##0">
                        <c:v>316625.59456839459</c:v>
                      </c:pt>
                      <c:pt idx="4" formatCode="#,##0">
                        <c:v>271897.17146337352</c:v>
                      </c:pt>
                      <c:pt idx="5" formatCode="#,##0">
                        <c:v>233487.35262718593</c:v>
                      </c:pt>
                    </c:numCache>
                  </c:numRef>
                </c:val>
                <c:extLst xmlns:c15="http://schemas.microsoft.com/office/drawing/2012/chart">
                  <c:ext xmlns:c16="http://schemas.microsoft.com/office/drawing/2014/chart" uri="{C3380CC4-5D6E-409C-BE32-E72D297353CC}">
                    <c16:uniqueId val="{00000019-1E5E-45A4-9F6D-A72D74C85A97}"/>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'03. Klimatbudget'!$B$25:$D$25</c15:sqref>
                        </c15:formulaRef>
                      </c:ext>
                    </c:extLst>
                    <c:strCache>
                      <c:ptCount val="3"/>
                      <c:pt idx="0">
                        <c:v>Genomsnittlig emissionsfaktor fjärrvärme</c:v>
                      </c:pt>
                      <c:pt idx="1">
                        <c:v>kgCO2e/kWh</c:v>
                      </c:pt>
                    </c:strCache>
                  </c:strRef>
                </c:tx>
                <c:spPr>
                  <a:solidFill>
                    <a:schemeClr val="accent6">
                      <a:lumMod val="80000"/>
                      <a:lumOff val="2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Klimatbudget'!$E$25:$AH$25</c15:sqref>
                        </c15:fullRef>
                        <c15:formulaRef>
                          <c15:sqref>('03. Klimatbudget'!$I$25,'03. Klimatbudget'!$N$25,'03. Klimatbudget'!$S$25,'03. Klimatbudget'!$X$25,'03. Klimatbudget'!$AC$25,'03. Klimatbudget'!$AH$25)</c15:sqref>
                        </c15:formulaRef>
                      </c:ext>
                    </c:extLst>
                    <c:numCache>
                      <c:formatCode>0%</c:formatCode>
                      <c:ptCount val="6"/>
                      <c:pt idx="0" formatCode="#\ ##0.000">
                        <c:v>0.09</c:v>
                      </c:pt>
                      <c:pt idx="1" formatCode="#\ ##0.000">
                        <c:v>7.728606231299999E-2</c:v>
                      </c:pt>
                      <c:pt idx="2" formatCode="#\ ##0.000">
                        <c:v>6.636817142054352E-2</c:v>
                      </c:pt>
                      <c:pt idx="3" formatCode="#\ ##0.000">
                        <c:v>5.6992607022311029E-2</c:v>
                      </c:pt>
                      <c:pt idx="4" formatCode="#\ ##0.000">
                        <c:v>4.8941490863407232E-2</c:v>
                      </c:pt>
                      <c:pt idx="5" formatCode="#\ ##0.000">
                        <c:v>4.2027723472893457E-2</c:v>
                      </c:pt>
                    </c:numCache>
                  </c:numRef>
                </c:val>
                <c:extLst xmlns:c15="http://schemas.microsoft.com/office/drawing/2012/chart">
                  <c:ext xmlns:c16="http://schemas.microsoft.com/office/drawing/2014/chart" uri="{C3380CC4-5D6E-409C-BE32-E72D297353CC}">
                    <c16:uniqueId val="{0000001A-1E5E-45A4-9F6D-A72D74C85A97}"/>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'03. Klimatbudget'!$B$26:$D$26</c15:sqref>
                        </c15:formulaRef>
                      </c:ext>
                    </c:extLst>
                    <c:strCache>
                      <c:ptCount val="3"/>
                      <c:pt idx="0">
                        <c:v>Köpt fjärrkyla (processkyla)</c:v>
                      </c:pt>
                      <c:pt idx="1">
                        <c:v>tCO2e</c:v>
                      </c:pt>
                    </c:strCache>
                  </c:strRef>
                </c:tx>
                <c:spPr>
                  <a:solidFill>
                    <a:schemeClr val="accent1">
                      <a:lumMod val="8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Klimatbudget'!$E$26:$AH$26</c15:sqref>
                        </c15:fullRef>
                        <c15:formulaRef>
                          <c15:sqref>('03. Klimatbudget'!$I$26,'03. Klimatbudget'!$N$26,'03. Klimatbudget'!$S$26,'03. Klimatbudget'!$X$26,'03. Klimatbudget'!$AC$26,'03. Klimatbudget'!$AH$26)</c15:sqref>
                        </c15:formulaRef>
                      </c:ext>
                    </c:extLst>
                    <c:numCache>
                      <c:formatCode>General</c:formatCode>
                      <c:ptCount val="6"/>
                      <c:pt idx="0" formatCode="#\ ##0.0">
                        <c:v>0.1</c:v>
                      </c:pt>
                      <c:pt idx="1" formatCode="#\ ##0.0">
                        <c:v>7.3742412689492817E-2</c:v>
                      </c:pt>
                      <c:pt idx="2" formatCode="#\ ##0.0">
                        <c:v>5.4379434292674715E-2</c:v>
                      </c:pt>
                      <c:pt idx="3" formatCode="#\ ##0.0">
                        <c:v>4.010070685431575E-2</c:v>
                      </c:pt>
                      <c:pt idx="4" formatCode="#\ ##0.0">
                        <c:v>2.957122873991325E-2</c:v>
                      </c:pt>
                      <c:pt idx="5" formatCode="#\ ##0.0">
                        <c:v>2.1806537534740732E-2</c:v>
                      </c:pt>
                    </c:numCache>
                  </c:numRef>
                </c:val>
                <c:extLst xmlns:c15="http://schemas.microsoft.com/office/drawing/2012/chart">
                  <c:ext xmlns:c16="http://schemas.microsoft.com/office/drawing/2014/chart" uri="{C3380CC4-5D6E-409C-BE32-E72D297353CC}">
                    <c16:uniqueId val="{0000001B-1E5E-45A4-9F6D-A72D74C85A97}"/>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'03. Klimatbudget'!$B$27:$D$27</c15:sqref>
                        </c15:formulaRef>
                      </c:ext>
                    </c:extLst>
                    <c:strCache>
                      <c:ptCount val="3"/>
                      <c:pt idx="0">
                        <c:v>Köpt fjärrkyla (processkyla)</c:v>
                      </c:pt>
                      <c:pt idx="1">
                        <c:v>kWh</c:v>
                      </c:pt>
                    </c:strCache>
                  </c:strRef>
                </c:tx>
                <c:spPr>
                  <a:solidFill>
                    <a:schemeClr val="accent2">
                      <a:lumMod val="8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Klimatbudget'!$E$27:$AH$27</c15:sqref>
                        </c15:fullRef>
                        <c15:formulaRef>
                          <c15:sqref>('03. Klimatbudget'!$I$27,'03. Klimatbudget'!$N$27,'03. Klimatbudget'!$S$27,'03. Klimatbudget'!$X$27,'03. Klimatbudget'!$AC$27,'03. Klimatbudget'!$AH$27)</c15:sqref>
                        </c15:formulaRef>
                      </c:ext>
                    </c:extLst>
                    <c:numCache>
                      <c:formatCode>0%</c:formatCode>
                      <c:ptCount val="6"/>
                      <c:pt idx="0" formatCode="#,##0">
                        <c:v>100000</c:v>
                      </c:pt>
                      <c:pt idx="1" formatCode="#,##0">
                        <c:v>85873.402570000006</c:v>
                      </c:pt>
                      <c:pt idx="2" formatCode="#,##0">
                        <c:v>73742.412689492834</c:v>
                      </c:pt>
                      <c:pt idx="3" formatCode="#,##0">
                        <c:v>63325.118913678925</c:v>
                      </c:pt>
                      <c:pt idx="4" formatCode="#,##0">
                        <c:v>54379.434292674705</c:v>
                      </c:pt>
                      <c:pt idx="5" formatCode="#,##0">
                        <c:v>46697.470525437173</c:v>
                      </c:pt>
                    </c:numCache>
                  </c:numRef>
                </c:val>
                <c:extLst xmlns:c15="http://schemas.microsoft.com/office/drawing/2012/chart">
                  <c:ext xmlns:c16="http://schemas.microsoft.com/office/drawing/2014/chart" uri="{C3380CC4-5D6E-409C-BE32-E72D297353CC}">
                    <c16:uniqueId val="{0000001C-1E5E-45A4-9F6D-A72D74C85A97}"/>
                  </c:ext>
                </c:extLst>
              </c15:ser>
            </c15:filteredBarSeries>
            <c15:filteredBarSeries>
              <c15:ser>
                <c:idx val="20"/>
                <c:order val="20"/>
                <c:tx>
                  <c:strRef>
                    <c:extLst xmlns:c15="http://schemas.microsoft.com/office/drawing/2012/chart">
                      <c:ext xmlns:c15="http://schemas.microsoft.com/office/drawing/2012/chart" uri="{02D57815-91ED-43cb-92C2-25804820EDAC}">
                        <c15:formulaRef>
                          <c15:sqref>'03. Klimatbudget'!$B$28:$D$28</c15:sqref>
                        </c15:formulaRef>
                      </c:ext>
                    </c:extLst>
                    <c:strCache>
                      <c:ptCount val="3"/>
                      <c:pt idx="0">
                        <c:v>Emissionfaktor fjärrkyla</c:v>
                      </c:pt>
                      <c:pt idx="1">
                        <c:v>gCO2e/kWh</c:v>
                      </c:pt>
                    </c:strCache>
                  </c:strRef>
                </c:tx>
                <c:spPr>
                  <a:solidFill>
                    <a:schemeClr val="accent3">
                      <a:lumMod val="8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Klimatbudget'!$E$28:$AH$28</c15:sqref>
                        </c15:fullRef>
                        <c15:formulaRef>
                          <c15:sqref>('03. Klimatbudget'!$I$28,'03. Klimatbudget'!$N$28,'03. Klimatbudget'!$S$28,'03. Klimatbudget'!$X$28,'03. Klimatbudget'!$AC$28,'03. Klimatbudget'!$AH$28)</c15:sqref>
                        </c15:formulaRef>
                      </c:ext>
                    </c:extLst>
                    <c:numCache>
                      <c:formatCode>0%</c:formatCode>
                      <c:ptCount val="6"/>
                      <c:pt idx="0" formatCode="#\ ##0.000">
                        <c:v>1E-3</c:v>
                      </c:pt>
                      <c:pt idx="1" formatCode="#\ ##0.000">
                        <c:v>8.5873402569999985E-4</c:v>
                      </c:pt>
                      <c:pt idx="2" formatCode="#\ ##0.000">
                        <c:v>7.3742412689492803E-4</c:v>
                      </c:pt>
                      <c:pt idx="3" formatCode="#\ ##0.000">
                        <c:v>6.3325118913678906E-4</c:v>
                      </c:pt>
                      <c:pt idx="4" formatCode="#\ ##0.000">
                        <c:v>5.437943429267469E-4</c:v>
                      </c:pt>
                      <c:pt idx="5" formatCode="#\ ##0.000">
                        <c:v>4.6697470525437166E-4</c:v>
                      </c:pt>
                    </c:numCache>
                  </c:numRef>
                </c:val>
                <c:extLst xmlns:c15="http://schemas.microsoft.com/office/drawing/2012/chart">
                  <c:ext xmlns:c16="http://schemas.microsoft.com/office/drawing/2014/chart" uri="{C3380CC4-5D6E-409C-BE32-E72D297353CC}">
                    <c16:uniqueId val="{0000001D-1E5E-45A4-9F6D-A72D74C85A97}"/>
                  </c:ext>
                </c:extLst>
              </c15:ser>
            </c15:filteredBarSeries>
            <c15:filteredBarSeries>
              <c15:ser>
                <c:idx val="21"/>
                <c:order val="21"/>
                <c:tx>
                  <c:strRef>
                    <c:extLst xmlns:c15="http://schemas.microsoft.com/office/drawing/2012/chart">
                      <c:ext xmlns:c15="http://schemas.microsoft.com/office/drawing/2012/chart" uri="{02D57815-91ED-43cb-92C2-25804820EDAC}">
                        <c15:formulaRef>
                          <c15:sqref>'03. Klimatbudget'!$B$29:$D$29</c15:sqref>
                        </c15:formulaRef>
                      </c:ext>
                    </c:extLst>
                    <c:strCache>
                      <c:ptCount val="3"/>
                      <c:pt idx="0">
                        <c:v>Emissionfaktor fjärrkyla</c:v>
                      </c:pt>
                      <c:pt idx="1">
                        <c:v>gCO2e/kWh</c:v>
                      </c:pt>
                    </c:strCache>
                  </c:strRef>
                </c:tx>
                <c:spPr>
                  <a:solidFill>
                    <a:schemeClr val="accent4">
                      <a:lumMod val="8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Klimatbudget'!$E$29:$AH$29</c15:sqref>
                        </c15:fullRef>
                        <c15:formulaRef>
                          <c15:sqref>('03. Klimatbudget'!$I$29,'03. Klimatbudget'!$N$29,'03. Klimatbudget'!$S$29,'03. Klimatbudget'!$X$29,'03. Klimatbudget'!$AC$29,'03. Klimatbudget'!$AH$29)</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1E-1E5E-45A4-9F6D-A72D74C85A97}"/>
                  </c:ext>
                </c:extLst>
              </c15:ser>
            </c15:filteredBarSeries>
            <c15:filteredBarSeries>
              <c15:ser>
                <c:idx val="22"/>
                <c:order val="22"/>
                <c:tx>
                  <c:strRef>
                    <c:extLst xmlns:c15="http://schemas.microsoft.com/office/drawing/2012/chart">
                      <c:ext xmlns:c15="http://schemas.microsoft.com/office/drawing/2012/chart" uri="{02D57815-91ED-43cb-92C2-25804820EDAC}">
                        <c15:formulaRef>
                          <c15:sqref>'03. Klimatbudget'!$B$30:$D$30</c15:sqref>
                        </c15:formulaRef>
                      </c:ext>
                    </c:extLst>
                    <c:strCache>
                      <c:ptCount val="3"/>
                      <c:pt idx="0">
                        <c:v>Totala utsläpp Scope 1 och 2</c:v>
                      </c:pt>
                      <c:pt idx="1">
                        <c:v>Platsbaserat (vald metod för budget i exempel)</c:v>
                      </c:pt>
                    </c:strCache>
                  </c:strRef>
                </c:tx>
                <c:spPr>
                  <a:solidFill>
                    <a:schemeClr val="accent5">
                      <a:lumMod val="8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Klimatbudget'!$E$30:$AH$30</c15:sqref>
                        </c15:fullRef>
                        <c15:formulaRef>
                          <c15:sqref>('03. Klimatbudget'!$I$30,'03. Klimatbudget'!$N$30,'03. Klimatbudget'!$S$30,'03. Klimatbudget'!$X$30,'03. Klimatbudget'!$AC$30,'03. Klimatbudget'!$AH$30)</c15:sqref>
                        </c15:formulaRef>
                      </c:ext>
                    </c:extLst>
                    <c:numCache>
                      <c:formatCode>#,##0</c:formatCode>
                      <c:ptCount val="6"/>
                    </c:numCache>
                  </c:numRef>
                </c:val>
                <c:extLst xmlns:c15="http://schemas.microsoft.com/office/drawing/2012/chart">
                  <c:ext xmlns:c16="http://schemas.microsoft.com/office/drawing/2014/chart" uri="{C3380CC4-5D6E-409C-BE32-E72D297353CC}">
                    <c16:uniqueId val="{0000001F-1E5E-45A4-9F6D-A72D74C85A97}"/>
                  </c:ext>
                </c:extLst>
              </c15:ser>
            </c15:filteredBarSeries>
            <c15:filteredBarSeries>
              <c15:ser>
                <c:idx val="23"/>
                <c:order val="23"/>
                <c:tx>
                  <c:strRef>
                    <c:extLst xmlns:c15="http://schemas.microsoft.com/office/drawing/2012/chart">
                      <c:ext xmlns:c15="http://schemas.microsoft.com/office/drawing/2012/chart" uri="{02D57815-91ED-43cb-92C2-25804820EDAC}">
                        <c15:formulaRef>
                          <c15:sqref>'03. Klimatbudget'!$B$31:$D$31</c15:sqref>
                        </c15:formulaRef>
                      </c:ext>
                    </c:extLst>
                    <c:strCache>
                      <c:ptCount val="3"/>
                      <c:pt idx="0">
                        <c:v>Totala utsläpp Scope 1 och 2</c:v>
                      </c:pt>
                      <c:pt idx="1">
                        <c:v>tCO2e</c:v>
                      </c:pt>
                    </c:strCache>
                  </c:strRef>
                </c:tx>
                <c:spPr>
                  <a:solidFill>
                    <a:schemeClr val="accent6">
                      <a:lumMod val="8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Klimatbudget'!$E$31:$AH$31</c15:sqref>
                        </c15:fullRef>
                        <c15:formulaRef>
                          <c15:sqref>('03. Klimatbudget'!$I$31,'03. Klimatbudget'!$N$31,'03. Klimatbudget'!$S$31,'03. Klimatbudget'!$X$31,'03. Klimatbudget'!$AC$31,'03. Klimatbudget'!$AH$31)</c15:sqref>
                        </c15:formulaRef>
                      </c:ext>
                    </c:extLst>
                    <c:numCache>
                      <c:formatCode>General</c:formatCode>
                      <c:ptCount val="6"/>
                      <c:pt idx="0" formatCode="#,##0">
                        <c:v>137.6</c:v>
                      </c:pt>
                      <c:pt idx="1" formatCode="#,##0">
                        <c:v>83.910780960943086</c:v>
                      </c:pt>
                      <c:pt idx="2" formatCode="#,##0">
                        <c:v>52.416341876314497</c:v>
                      </c:pt>
                      <c:pt idx="3" formatCode="#,##0">
                        <c:v>33.527216081298363</c:v>
                      </c:pt>
                      <c:pt idx="4" formatCode="#,##0">
                        <c:v>21.931500468004785</c:v>
                      </c:pt>
                      <c:pt idx="5" formatCode="#,##0">
                        <c:v>14.643303276930736</c:v>
                      </c:pt>
                    </c:numCache>
                  </c:numRef>
                </c:val>
                <c:extLst xmlns:c15="http://schemas.microsoft.com/office/drawing/2012/chart">
                  <c:ext xmlns:c16="http://schemas.microsoft.com/office/drawing/2014/chart" uri="{C3380CC4-5D6E-409C-BE32-E72D297353CC}">
                    <c16:uniqueId val="{00000020-1E5E-45A4-9F6D-A72D74C85A97}"/>
                  </c:ext>
                </c:extLst>
              </c15:ser>
            </c15:filteredBarSeries>
            <c15:filteredBarSeries>
              <c15:ser>
                <c:idx val="24"/>
                <c:order val="24"/>
                <c:tx>
                  <c:strRef>
                    <c:extLst xmlns:c15="http://schemas.microsoft.com/office/drawing/2012/chart">
                      <c:ext xmlns:c15="http://schemas.microsoft.com/office/drawing/2012/chart" uri="{02D57815-91ED-43cb-92C2-25804820EDAC}">
                        <c15:formulaRef>
                          <c15:sqref>'03. Klimatbudget'!$B$32:$D$32</c15:sqref>
                        </c15:formulaRef>
                      </c:ext>
                    </c:extLst>
                    <c:strCache>
                      <c:ptCount val="3"/>
                      <c:pt idx="0">
                        <c:v>Totala utsläpp Scope 1 och 2</c:v>
                      </c:pt>
                      <c:pt idx="1">
                        <c:v>tCO2e</c:v>
                      </c:pt>
                    </c:strCache>
                  </c:strRef>
                </c:tx>
                <c:spPr>
                  <a:solidFill>
                    <a:schemeClr val="accent1">
                      <a:lumMod val="60000"/>
                      <a:lumOff val="4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Klimatbudget'!$E$32:$AH$32</c15:sqref>
                        </c15:fullRef>
                        <c15:formulaRef>
                          <c15:sqref>('03. Klimatbudget'!$I$32,'03. Klimatbudget'!$N$32,'03. Klimatbudget'!$S$32,'03. Klimatbudget'!$X$32,'03. Klimatbudget'!$AC$32,'03. Klimatbudget'!$AH$32)</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21-1E5E-45A4-9F6D-A72D74C85A97}"/>
                  </c:ext>
                </c:extLst>
              </c15:ser>
            </c15:filteredBarSeries>
            <c15:filteredBarSeries>
              <c15:ser>
                <c:idx val="25"/>
                <c:order val="25"/>
                <c:tx>
                  <c:strRef>
                    <c:extLst xmlns:c15="http://schemas.microsoft.com/office/drawing/2012/chart">
                      <c:ext xmlns:c15="http://schemas.microsoft.com/office/drawing/2012/chart" uri="{02D57815-91ED-43cb-92C2-25804820EDAC}">
                        <c15:formulaRef>
                          <c15:sqref>'03. Klimatbudget'!$B$33:$D$33</c15:sqref>
                        </c15:formulaRef>
                      </c:ext>
                    </c:extLst>
                    <c:strCache>
                      <c:ptCount val="3"/>
                      <c:pt idx="0">
                        <c:v>Scope 3</c:v>
                      </c:pt>
                    </c:strCache>
                  </c:strRef>
                </c:tx>
                <c:spPr>
                  <a:solidFill>
                    <a:schemeClr val="accent2">
                      <a:lumMod val="60000"/>
                      <a:lumOff val="4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Klimatbudget'!$E$33:$AH$33</c15:sqref>
                        </c15:fullRef>
                        <c15:formulaRef>
                          <c15:sqref>('03. Klimatbudget'!$I$33,'03. Klimatbudget'!$N$33,'03. Klimatbudget'!$S$33,'03. Klimatbudget'!$X$33,'03. Klimatbudget'!$AC$33,'03. Klimatbudget'!$AH$33)</c15:sqref>
                        </c15:formulaRef>
                      </c:ext>
                    </c:extLst>
                    <c:numCache>
                      <c:formatCode>#,##0</c:formatCode>
                      <c:ptCount val="6"/>
                    </c:numCache>
                  </c:numRef>
                </c:val>
                <c:extLst xmlns:c15="http://schemas.microsoft.com/office/drawing/2012/chart">
                  <c:ext xmlns:c16="http://schemas.microsoft.com/office/drawing/2014/chart" uri="{C3380CC4-5D6E-409C-BE32-E72D297353CC}">
                    <c16:uniqueId val="{00000022-1E5E-45A4-9F6D-A72D74C85A97}"/>
                  </c:ext>
                </c:extLst>
              </c15:ser>
            </c15:filteredBarSeries>
            <c15:filteredBarSeries>
              <c15:ser>
                <c:idx val="27"/>
                <c:order val="27"/>
                <c:tx>
                  <c:strRef>
                    <c:extLst xmlns:c15="http://schemas.microsoft.com/office/drawing/2012/chart">
                      <c:ext xmlns:c15="http://schemas.microsoft.com/office/drawing/2012/chart" uri="{02D57815-91ED-43cb-92C2-25804820EDAC}">
                        <c15:formulaRef>
                          <c15:sqref>'03. Klimatbudget'!$B$35:$D$35</c15:sqref>
                        </c15:formulaRef>
                      </c:ext>
                    </c:extLst>
                    <c:strCache>
                      <c:ptCount val="3"/>
                      <c:pt idx="0">
                        <c:v>Spend</c:v>
                      </c:pt>
                      <c:pt idx="1">
                        <c:v>SEK</c:v>
                      </c:pt>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Klimatbudget'!$E$35:$AH$35</c15:sqref>
                        </c15:fullRef>
                        <c15:formulaRef>
                          <c15:sqref>('03. Klimatbudget'!$I$35,'03. Klimatbudget'!$N$35,'03. Klimatbudget'!$S$35,'03. Klimatbudget'!$X$35,'03. Klimatbudget'!$AC$35,'03. Klimatbudget'!$AH$35)</c15:sqref>
                        </c15:formulaRef>
                      </c:ext>
                    </c:extLst>
                    <c:numCache>
                      <c:formatCode>0%</c:formatCode>
                      <c:ptCount val="6"/>
                      <c:pt idx="0" formatCode="#,##0">
                        <c:v>10000000</c:v>
                      </c:pt>
                      <c:pt idx="1" formatCode="#,##0">
                        <c:v>10000000</c:v>
                      </c:pt>
                      <c:pt idx="2" formatCode="#,##0">
                        <c:v>10000000</c:v>
                      </c:pt>
                      <c:pt idx="3" formatCode="#,##0">
                        <c:v>10000000</c:v>
                      </c:pt>
                      <c:pt idx="4" formatCode="#,##0">
                        <c:v>10000000</c:v>
                      </c:pt>
                      <c:pt idx="5" formatCode="#,##0">
                        <c:v>10000000</c:v>
                      </c:pt>
                    </c:numCache>
                  </c:numRef>
                </c:val>
                <c:extLst xmlns:c15="http://schemas.microsoft.com/office/drawing/2012/chart">
                  <c:ext xmlns:c16="http://schemas.microsoft.com/office/drawing/2014/chart" uri="{C3380CC4-5D6E-409C-BE32-E72D297353CC}">
                    <c16:uniqueId val="{00000023-1E5E-45A4-9F6D-A72D74C85A97}"/>
                  </c:ext>
                </c:extLst>
              </c15:ser>
            </c15:filteredBarSeries>
            <c15:filteredBarSeries>
              <c15:ser>
                <c:idx val="28"/>
                <c:order val="28"/>
                <c:tx>
                  <c:strRef>
                    <c:extLst xmlns:c15="http://schemas.microsoft.com/office/drawing/2012/chart">
                      <c:ext xmlns:c15="http://schemas.microsoft.com/office/drawing/2012/chart" uri="{02D57815-91ED-43cb-92C2-25804820EDAC}">
                        <c15:formulaRef>
                          <c15:sqref>'03. Klimatbudget'!$B$36:$D$36</c15:sqref>
                        </c15:formulaRef>
                      </c:ext>
                    </c:extLst>
                    <c:strCache>
                      <c:ptCount val="3"/>
                      <c:pt idx="0">
                        <c:v>Genomsnittlig emissionsfaktor</c:v>
                      </c:pt>
                      <c:pt idx="1">
                        <c:v>kgCO2e/SEK</c:v>
                      </c:pt>
                    </c:strCache>
                  </c:strRef>
                </c:tx>
                <c:spPr>
                  <a:solidFill>
                    <a:schemeClr val="accent5">
                      <a:lumMod val="60000"/>
                      <a:lumOff val="4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Klimatbudget'!$E$36:$AH$36</c15:sqref>
                        </c15:fullRef>
                        <c15:formulaRef>
                          <c15:sqref>('03. Klimatbudget'!$I$36,'03. Klimatbudget'!$N$36,'03. Klimatbudget'!$S$36,'03. Klimatbudget'!$X$36,'03. Klimatbudget'!$AC$36,'03. Klimatbudget'!$AH$36)</c15:sqref>
                        </c15:formulaRef>
                      </c:ext>
                    </c:extLst>
                    <c:numCache>
                      <c:formatCode>0%</c:formatCode>
                      <c:ptCount val="6"/>
                      <c:pt idx="0" formatCode="#\ ##0.0000">
                        <c:v>1.5E-3</c:v>
                      </c:pt>
                      <c:pt idx="1" formatCode="#\ ##0.0000">
                        <c:v>8.8573500000000002E-4</c:v>
                      </c:pt>
                      <c:pt idx="2" formatCode="#\ ##0.0000">
                        <c:v>5.2301766015000006E-4</c:v>
                      </c:pt>
                      <c:pt idx="3" formatCode="#\ ##0.0000">
                        <c:v>3.0883669814197359E-4</c:v>
                      </c:pt>
                      <c:pt idx="4" formatCode="#\ ##0.0000">
                        <c:v>1.8236498188585397E-4</c:v>
                      </c:pt>
                      <c:pt idx="5" formatCode="#\ ##0.0000">
                        <c:v>1.0768469815377792E-4</c:v>
                      </c:pt>
                    </c:numCache>
                  </c:numRef>
                </c:val>
                <c:extLst xmlns:c15="http://schemas.microsoft.com/office/drawing/2012/chart">
                  <c:ext xmlns:c16="http://schemas.microsoft.com/office/drawing/2014/chart" uri="{C3380CC4-5D6E-409C-BE32-E72D297353CC}">
                    <c16:uniqueId val="{00000024-1E5E-45A4-9F6D-A72D74C85A97}"/>
                  </c:ext>
                </c:extLst>
              </c15:ser>
            </c15:filteredBarSeries>
            <c15:filteredBarSeries>
              <c15:ser>
                <c:idx val="30"/>
                <c:order val="30"/>
                <c:tx>
                  <c:strRef>
                    <c:extLst xmlns:c15="http://schemas.microsoft.com/office/drawing/2012/chart">
                      <c:ext xmlns:c15="http://schemas.microsoft.com/office/drawing/2012/chart" uri="{02D57815-91ED-43cb-92C2-25804820EDAC}">
                        <c15:formulaRef>
                          <c15:sqref>'03. Klimatbudget'!$B$38:$D$38</c15:sqref>
                        </c15:formulaRef>
                      </c:ext>
                    </c:extLst>
                    <c:strCache>
                      <c:ptCount val="3"/>
                      <c:pt idx="0">
                        <c:v>Spend</c:v>
                      </c:pt>
                      <c:pt idx="1">
                        <c:v>SEK</c:v>
                      </c:pt>
                    </c:strCache>
                  </c:strRef>
                </c:tx>
                <c:spPr>
                  <a:solidFill>
                    <a:schemeClr val="accent1">
                      <a:lumMod val="5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Klimatbudget'!$E$38:$AH$38</c15:sqref>
                        </c15:fullRef>
                        <c15:formulaRef>
                          <c15:sqref>('03. Klimatbudget'!$I$38,'03. Klimatbudget'!$N$38,'03. Klimatbudget'!$S$38,'03. Klimatbudget'!$X$38,'03. Klimatbudget'!$AC$38,'03. Klimatbudget'!$AH$38)</c15:sqref>
                        </c15:formulaRef>
                      </c:ext>
                    </c:extLst>
                    <c:numCache>
                      <c:formatCode>0%</c:formatCode>
                      <c:ptCount val="6"/>
                      <c:pt idx="0" formatCode="#,##0">
                        <c:v>1000000</c:v>
                      </c:pt>
                      <c:pt idx="1" formatCode="#,##0">
                        <c:v>1000000</c:v>
                      </c:pt>
                      <c:pt idx="2" formatCode="#,##0">
                        <c:v>1000000</c:v>
                      </c:pt>
                      <c:pt idx="3" formatCode="#,##0">
                        <c:v>1000000</c:v>
                      </c:pt>
                      <c:pt idx="4" formatCode="#,##0">
                        <c:v>1000000</c:v>
                      </c:pt>
                      <c:pt idx="5" formatCode="#,##0">
                        <c:v>1000000</c:v>
                      </c:pt>
                    </c:numCache>
                  </c:numRef>
                </c:val>
                <c:extLst xmlns:c15="http://schemas.microsoft.com/office/drawing/2012/chart">
                  <c:ext xmlns:c16="http://schemas.microsoft.com/office/drawing/2014/chart" uri="{C3380CC4-5D6E-409C-BE32-E72D297353CC}">
                    <c16:uniqueId val="{00000025-1E5E-45A4-9F6D-A72D74C85A97}"/>
                  </c:ext>
                </c:extLst>
              </c15:ser>
            </c15:filteredBarSeries>
            <c15:filteredBarSeries>
              <c15:ser>
                <c:idx val="31"/>
                <c:order val="31"/>
                <c:tx>
                  <c:strRef>
                    <c:extLst xmlns:c15="http://schemas.microsoft.com/office/drawing/2012/chart">
                      <c:ext xmlns:c15="http://schemas.microsoft.com/office/drawing/2012/chart" uri="{02D57815-91ED-43cb-92C2-25804820EDAC}">
                        <c15:formulaRef>
                          <c15:sqref>'03. Klimatbudget'!$B$39:$D$39</c15:sqref>
                        </c15:formulaRef>
                      </c:ext>
                    </c:extLst>
                    <c:strCache>
                      <c:ptCount val="3"/>
                      <c:pt idx="0">
                        <c:v>Genomsnittlig emissionsfaktor</c:v>
                      </c:pt>
                      <c:pt idx="1">
                        <c:v>kgCO2e/SEK</c:v>
                      </c:pt>
                    </c:strCache>
                  </c:strRef>
                </c:tx>
                <c:spPr>
                  <a:solidFill>
                    <a:schemeClr val="accent2">
                      <a:lumMod val="5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Klimatbudget'!$E$39:$AH$39</c15:sqref>
                        </c15:fullRef>
                        <c15:formulaRef>
                          <c15:sqref>('03. Klimatbudget'!$I$39,'03. Klimatbudget'!$N$39,'03. Klimatbudget'!$S$39,'03. Klimatbudget'!$X$39,'03. Klimatbudget'!$AC$39,'03. Klimatbudget'!$AH$39)</c15:sqref>
                        </c15:formulaRef>
                      </c:ext>
                    </c:extLst>
                    <c:numCache>
                      <c:formatCode>0%</c:formatCode>
                      <c:ptCount val="6"/>
                      <c:pt idx="0" formatCode="#\ ##0.0000">
                        <c:v>1.5E-3</c:v>
                      </c:pt>
                      <c:pt idx="1" formatCode="#\ ##0.000">
                        <c:v>8.8573500000000002E-4</c:v>
                      </c:pt>
                      <c:pt idx="2" formatCode="#\ ##0.000">
                        <c:v>5.2301766015000006E-4</c:v>
                      </c:pt>
                      <c:pt idx="3" formatCode="#\ ##0.000">
                        <c:v>3.0883669814197359E-4</c:v>
                      </c:pt>
                      <c:pt idx="4" formatCode="#\ ##0.000">
                        <c:v>1.8236498188585397E-4</c:v>
                      </c:pt>
                      <c:pt idx="5" formatCode="#\ ##0.000">
                        <c:v>1.0768469815377792E-4</c:v>
                      </c:pt>
                    </c:numCache>
                  </c:numRef>
                </c:val>
                <c:extLst xmlns:c15="http://schemas.microsoft.com/office/drawing/2012/chart">
                  <c:ext xmlns:c16="http://schemas.microsoft.com/office/drawing/2014/chart" uri="{C3380CC4-5D6E-409C-BE32-E72D297353CC}">
                    <c16:uniqueId val="{00000026-1E5E-45A4-9F6D-A72D74C85A97}"/>
                  </c:ext>
                </c:extLst>
              </c15:ser>
            </c15:filteredBarSeries>
            <c15:filteredBarSeries>
              <c15:ser>
                <c:idx val="33"/>
                <c:order val="33"/>
                <c:tx>
                  <c:strRef>
                    <c:extLst xmlns:c15="http://schemas.microsoft.com/office/drawing/2012/chart">
                      <c:ext xmlns:c15="http://schemas.microsoft.com/office/drawing/2012/chart" uri="{02D57815-91ED-43cb-92C2-25804820EDAC}">
                        <c15:formulaRef>
                          <c15:sqref>'03. Klimatbudget'!$B$41:$D$41</c15:sqref>
                        </c15:formulaRef>
                      </c:ext>
                    </c:extLst>
                    <c:strCache>
                      <c:ptCount val="3"/>
                      <c:pt idx="0">
                        <c:v>Köpt el i scope 2</c:v>
                      </c:pt>
                      <c:pt idx="1">
                        <c:v>kWh</c:v>
                      </c:pt>
                    </c:strCache>
                  </c:strRef>
                </c:tx>
                <c:spPr>
                  <a:solidFill>
                    <a:schemeClr val="accent4">
                      <a:lumMod val="5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Klimatbudget'!$E$41:$AH$41</c15:sqref>
                        </c15:fullRef>
                        <c15:formulaRef>
                          <c15:sqref>('03. Klimatbudget'!$I$41,'03. Klimatbudget'!$N$41,'03. Klimatbudget'!$S$41,'03. Klimatbudget'!$X$41,'03. Klimatbudget'!$AC$41,'03. Klimatbudget'!$AH$41)</c15:sqref>
                        </c15:formulaRef>
                      </c:ext>
                    </c:extLst>
                    <c:numCache>
                      <c:formatCode>0%</c:formatCode>
                      <c:ptCount val="6"/>
                      <c:pt idx="0" formatCode="#,##0">
                        <c:v>1000000</c:v>
                      </c:pt>
                      <c:pt idx="1" formatCode="#,##0">
                        <c:v>858734.02569999988</c:v>
                      </c:pt>
                      <c:pt idx="2" formatCode="#,##0">
                        <c:v>737424.12689492805</c:v>
                      </c:pt>
                      <c:pt idx="3" formatCode="#,##0">
                        <c:v>633251.18913678918</c:v>
                      </c:pt>
                      <c:pt idx="4" formatCode="#,##0">
                        <c:v>543794.34292674705</c:v>
                      </c:pt>
                      <c:pt idx="5" formatCode="#,##0">
                        <c:v>466974.70525437186</c:v>
                      </c:pt>
                    </c:numCache>
                  </c:numRef>
                </c:val>
                <c:extLst xmlns:c15="http://schemas.microsoft.com/office/drawing/2012/chart">
                  <c:ext xmlns:c16="http://schemas.microsoft.com/office/drawing/2014/chart" uri="{C3380CC4-5D6E-409C-BE32-E72D297353CC}">
                    <c16:uniqueId val="{00000027-1E5E-45A4-9F6D-A72D74C85A97}"/>
                  </c:ext>
                </c:extLst>
              </c15:ser>
            </c15:filteredBarSeries>
            <c15:filteredBarSeries>
              <c15:ser>
                <c:idx val="34"/>
                <c:order val="34"/>
                <c:tx>
                  <c:strRef>
                    <c:extLst xmlns:c15="http://schemas.microsoft.com/office/drawing/2012/chart">
                      <c:ext xmlns:c15="http://schemas.microsoft.com/office/drawing/2012/chart" uri="{02D57815-91ED-43cb-92C2-25804820EDAC}">
                        <c15:formulaRef>
                          <c15:sqref>'03. Klimatbudget'!$B$42:$D$42</c15:sqref>
                        </c15:formulaRef>
                      </c:ext>
                    </c:extLst>
                    <c:strCache>
                      <c:ptCount val="3"/>
                      <c:pt idx="0">
                        <c:v>Emissionfaktor el (indirekta utsläpp)</c:v>
                      </c:pt>
                      <c:pt idx="1">
                        <c:v>kgCO2e/KWh</c:v>
                      </c:pt>
                    </c:strCache>
                  </c:strRef>
                </c:tx>
                <c:spPr>
                  <a:solidFill>
                    <a:schemeClr val="accent5">
                      <a:lumMod val="5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Klimatbudget'!$E$42:$AH$42</c15:sqref>
                        </c15:fullRef>
                        <c15:formulaRef>
                          <c15:sqref>('03. Klimatbudget'!$I$42,'03. Klimatbudget'!$N$42,'03. Klimatbudget'!$S$42,'03. Klimatbudget'!$X$42,'03. Klimatbudget'!$AC$42,'03. Klimatbudget'!$AH$42)</c15:sqref>
                        </c15:formulaRef>
                      </c:ext>
                    </c:extLst>
                    <c:numCache>
                      <c:formatCode>0%</c:formatCode>
                      <c:ptCount val="6"/>
                      <c:pt idx="0" formatCode="#\ ##0.000">
                        <c:v>1.2999999999999999E-2</c:v>
                      </c:pt>
                      <c:pt idx="1" formatCode="#\ ##0.000">
                        <c:v>1.2362870648699998E-2</c:v>
                      </c:pt>
                      <c:pt idx="2" formatCode="#\ ##0.000">
                        <c:v>1.1756966975114457E-2</c:v>
                      </c:pt>
                      <c:pt idx="3" formatCode="#\ ##0.000">
                        <c:v>1.1180758610336749E-2</c:v>
                      </c:pt>
                      <c:pt idx="4" formatCode="#\ ##0.000">
                        <c:v>1.0632790188764001E-2</c:v>
                      </c:pt>
                      <c:pt idx="5" formatCode="#\ ##0.000">
                        <c:v>1.0111677672188906E-2</c:v>
                      </c:pt>
                    </c:numCache>
                  </c:numRef>
                </c:val>
                <c:extLst xmlns:c15="http://schemas.microsoft.com/office/drawing/2012/chart">
                  <c:ext xmlns:c16="http://schemas.microsoft.com/office/drawing/2014/chart" uri="{C3380CC4-5D6E-409C-BE32-E72D297353CC}">
                    <c16:uniqueId val="{00000028-1E5E-45A4-9F6D-A72D74C85A97}"/>
                  </c:ext>
                </c:extLst>
              </c15:ser>
            </c15:filteredBarSeries>
            <c15:filteredBarSeries>
              <c15:ser>
                <c:idx val="35"/>
                <c:order val="35"/>
                <c:tx>
                  <c:strRef>
                    <c:extLst xmlns:c15="http://schemas.microsoft.com/office/drawing/2012/chart">
                      <c:ext xmlns:c15="http://schemas.microsoft.com/office/drawing/2012/chart" uri="{02D57815-91ED-43cb-92C2-25804820EDAC}">
                        <c15:formulaRef>
                          <c15:sqref>'03. Klimatbudget'!$B$43:$D$43</c15:sqref>
                        </c15:formulaRef>
                      </c:ext>
                    </c:extLst>
                    <c:strCache>
                      <c:ptCount val="3"/>
                      <c:pt idx="0">
                        <c:v>Köpt fjärrvärme i Scope 2</c:v>
                      </c:pt>
                      <c:pt idx="1">
                        <c:v>kWh</c:v>
                      </c:pt>
                    </c:strCache>
                  </c:strRef>
                </c:tx>
                <c:spPr>
                  <a:solidFill>
                    <a:schemeClr val="accent6">
                      <a:lumMod val="5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Klimatbudget'!$E$43:$AH$43</c15:sqref>
                        </c15:fullRef>
                        <c15:formulaRef>
                          <c15:sqref>('03. Klimatbudget'!$I$43,'03. Klimatbudget'!$N$43,'03. Klimatbudget'!$S$43,'03. Klimatbudget'!$X$43,'03. Klimatbudget'!$AC$43,'03. Klimatbudget'!$AH$43)</c15:sqref>
                        </c15:formulaRef>
                      </c:ext>
                    </c:extLst>
                    <c:numCache>
                      <c:formatCode>0%</c:formatCode>
                      <c:ptCount val="6"/>
                      <c:pt idx="0" formatCode="#,##0">
                        <c:v>500000</c:v>
                      </c:pt>
                      <c:pt idx="1" formatCode="#,##0">
                        <c:v>429367.01284999994</c:v>
                      </c:pt>
                      <c:pt idx="2" formatCode="#,##0">
                        <c:v>368712.06344746402</c:v>
                      </c:pt>
                      <c:pt idx="3" formatCode="#,##0">
                        <c:v>316625.59456839459</c:v>
                      </c:pt>
                      <c:pt idx="4" formatCode="#,##0">
                        <c:v>271897.17146337352</c:v>
                      </c:pt>
                      <c:pt idx="5" formatCode="#,##0">
                        <c:v>233487.35262718593</c:v>
                      </c:pt>
                    </c:numCache>
                  </c:numRef>
                </c:val>
                <c:extLst xmlns:c15="http://schemas.microsoft.com/office/drawing/2012/chart">
                  <c:ext xmlns:c16="http://schemas.microsoft.com/office/drawing/2014/chart" uri="{C3380CC4-5D6E-409C-BE32-E72D297353CC}">
                    <c16:uniqueId val="{00000029-1E5E-45A4-9F6D-A72D74C85A97}"/>
                  </c:ext>
                </c:extLst>
              </c15:ser>
            </c15:filteredBarSeries>
            <c15:filteredBarSeries>
              <c15:ser>
                <c:idx val="36"/>
                <c:order val="36"/>
                <c:tx>
                  <c:strRef>
                    <c:extLst xmlns:c15="http://schemas.microsoft.com/office/drawing/2012/chart">
                      <c:ext xmlns:c15="http://schemas.microsoft.com/office/drawing/2012/chart" uri="{02D57815-91ED-43cb-92C2-25804820EDAC}">
                        <c15:formulaRef>
                          <c15:sqref>'03. Klimatbudget'!$B$44:$D$44</c15:sqref>
                        </c15:formulaRef>
                      </c:ext>
                    </c:extLst>
                    <c:strCache>
                      <c:ptCount val="3"/>
                      <c:pt idx="0">
                        <c:v>Emissionsfaktor fjärrvärme (indirekta utsläpp)</c:v>
                      </c:pt>
                      <c:pt idx="1">
                        <c:v>kgCO2e/KWh</c:v>
                      </c:pt>
                    </c:strCache>
                  </c:strRef>
                </c:tx>
                <c:spPr>
                  <a:solidFill>
                    <a:schemeClr val="accent1">
                      <a:lumMod val="70000"/>
                      <a:lumOff val="3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Klimatbudget'!$E$44:$AH$44</c15:sqref>
                        </c15:fullRef>
                        <c15:formulaRef>
                          <c15:sqref>('03. Klimatbudget'!$I$44,'03. Klimatbudget'!$N$44,'03. Klimatbudget'!$S$44,'03. Klimatbudget'!$X$44,'03. Klimatbudget'!$AC$44,'03. Klimatbudget'!$AH$44)</c15:sqref>
                        </c15:formulaRef>
                      </c:ext>
                    </c:extLst>
                    <c:numCache>
                      <c:formatCode>0%</c:formatCode>
                      <c:ptCount val="6"/>
                      <c:pt idx="0" formatCode="#\ ##0.000">
                        <c:v>4.0000000000000001E-3</c:v>
                      </c:pt>
                      <c:pt idx="1" formatCode="#\ ##0.000">
                        <c:v>2.3619600000000002E-3</c:v>
                      </c:pt>
                      <c:pt idx="2" formatCode="#\ ##0.000">
                        <c:v>1.3947137604E-3</c:v>
                      </c:pt>
                      <c:pt idx="3" formatCode="#\ ##0.000">
                        <c:v>8.2356452837859624E-4</c:v>
                      </c:pt>
                      <c:pt idx="4" formatCode="#\ ##0.000">
                        <c:v>4.8630661836227744E-4</c:v>
                      </c:pt>
                      <c:pt idx="5" formatCode="#\ ##0.000">
                        <c:v>2.8715919507674121E-4</c:v>
                      </c:pt>
                    </c:numCache>
                  </c:numRef>
                </c:val>
                <c:extLst xmlns:c15="http://schemas.microsoft.com/office/drawing/2012/chart">
                  <c:ext xmlns:c16="http://schemas.microsoft.com/office/drawing/2014/chart" uri="{C3380CC4-5D6E-409C-BE32-E72D297353CC}">
                    <c16:uniqueId val="{0000002A-1E5E-45A4-9F6D-A72D74C85A97}"/>
                  </c:ext>
                </c:extLst>
              </c15:ser>
            </c15:filteredBarSeries>
            <c15:filteredBarSeries>
              <c15:ser>
                <c:idx val="37"/>
                <c:order val="37"/>
                <c:tx>
                  <c:strRef>
                    <c:extLst xmlns:c15="http://schemas.microsoft.com/office/drawing/2012/chart">
                      <c:ext xmlns:c15="http://schemas.microsoft.com/office/drawing/2012/chart" uri="{02D57815-91ED-43cb-92C2-25804820EDAC}">
                        <c15:formulaRef>
                          <c15:sqref>'03. Klimatbudget'!$B$45:$D$45</c15:sqref>
                        </c15:formulaRef>
                      </c:ext>
                    </c:extLst>
                    <c:strCache>
                      <c:ptCount val="3"/>
                      <c:pt idx="0">
                        <c:v>Köpt fjärrkyla i Scope 2</c:v>
                      </c:pt>
                      <c:pt idx="1">
                        <c:v>kWh</c:v>
                      </c:pt>
                    </c:strCache>
                  </c:strRef>
                </c:tx>
                <c:spPr>
                  <a:solidFill>
                    <a:schemeClr val="accent2">
                      <a:lumMod val="70000"/>
                      <a:lumOff val="3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Klimatbudget'!$E$45:$AH$45</c15:sqref>
                        </c15:fullRef>
                        <c15:formulaRef>
                          <c15:sqref>('03. Klimatbudget'!$I$45,'03. Klimatbudget'!$N$45,'03. Klimatbudget'!$S$45,'03. Klimatbudget'!$X$45,'03. Klimatbudget'!$AC$45,'03. Klimatbudget'!$AH$45)</c15:sqref>
                        </c15:formulaRef>
                      </c:ext>
                    </c:extLst>
                    <c:numCache>
                      <c:formatCode>0%</c:formatCode>
                      <c:ptCount val="6"/>
                      <c:pt idx="0" formatCode="#,##0">
                        <c:v>100000</c:v>
                      </c:pt>
                      <c:pt idx="1" formatCode="#,##0">
                        <c:v>85873.402570000006</c:v>
                      </c:pt>
                      <c:pt idx="2" formatCode="#,##0">
                        <c:v>73742.412689492834</c:v>
                      </c:pt>
                      <c:pt idx="3" formatCode="#,##0">
                        <c:v>63325.118913678925</c:v>
                      </c:pt>
                      <c:pt idx="4" formatCode="#,##0">
                        <c:v>54379.434292674705</c:v>
                      </c:pt>
                      <c:pt idx="5" formatCode="#,##0">
                        <c:v>46697.470525437173</c:v>
                      </c:pt>
                    </c:numCache>
                  </c:numRef>
                </c:val>
                <c:extLst xmlns:c15="http://schemas.microsoft.com/office/drawing/2012/chart">
                  <c:ext xmlns:c16="http://schemas.microsoft.com/office/drawing/2014/chart" uri="{C3380CC4-5D6E-409C-BE32-E72D297353CC}">
                    <c16:uniqueId val="{0000002B-1E5E-45A4-9F6D-A72D74C85A97}"/>
                  </c:ext>
                </c:extLst>
              </c15:ser>
            </c15:filteredBarSeries>
            <c15:filteredBarSeries>
              <c15:ser>
                <c:idx val="38"/>
                <c:order val="38"/>
                <c:tx>
                  <c:strRef>
                    <c:extLst xmlns:c15="http://schemas.microsoft.com/office/drawing/2012/chart">
                      <c:ext xmlns:c15="http://schemas.microsoft.com/office/drawing/2012/chart" uri="{02D57815-91ED-43cb-92C2-25804820EDAC}">
                        <c15:formulaRef>
                          <c15:sqref>'03. Klimatbudget'!$B$46:$D$46</c15:sqref>
                        </c15:formulaRef>
                      </c:ext>
                    </c:extLst>
                    <c:strCache>
                      <c:ptCount val="3"/>
                      <c:pt idx="0">
                        <c:v>Emissionfaktor fjärrkyla (indirekta utsläpp)</c:v>
                      </c:pt>
                      <c:pt idx="1">
                        <c:v>kgCO2e/KWh</c:v>
                      </c:pt>
                    </c:strCache>
                  </c:strRef>
                </c:tx>
                <c:spPr>
                  <a:solidFill>
                    <a:schemeClr val="accent3">
                      <a:lumMod val="70000"/>
                      <a:lumOff val="3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Klimatbudget'!$E$46:$AH$46</c15:sqref>
                        </c15:fullRef>
                        <c15:formulaRef>
                          <c15:sqref>('03. Klimatbudget'!$I$46,'03. Klimatbudget'!$N$46,'03. Klimatbudget'!$S$46,'03. Klimatbudget'!$X$46,'03. Klimatbudget'!$AC$46,'03. Klimatbudget'!$AH$46)</c15:sqref>
                        </c15:formulaRef>
                      </c:ext>
                    </c:extLst>
                    <c:numCache>
                      <c:formatCode>0%</c:formatCode>
                      <c:ptCount val="6"/>
                      <c:pt idx="0" formatCode="#\ ##0.000">
                        <c:v>1E-3</c:v>
                      </c:pt>
                      <c:pt idx="1" formatCode="#\ ##0.000">
                        <c:v>5.9049000000000005E-4</c:v>
                      </c:pt>
                      <c:pt idx="2" formatCode="#\ ##0.000">
                        <c:v>3.4867844010000001E-4</c:v>
                      </c:pt>
                      <c:pt idx="3" formatCode="#\ ##0.000">
                        <c:v>2.0589113209464906E-4</c:v>
                      </c:pt>
                      <c:pt idx="4" formatCode="#\ ##0.000">
                        <c:v>1.2157665459056936E-4</c:v>
                      </c:pt>
                      <c:pt idx="5" formatCode="#\ ##0.000">
                        <c:v>7.1789798769185303E-5</c:v>
                      </c:pt>
                    </c:numCache>
                  </c:numRef>
                </c:val>
                <c:extLst xmlns:c15="http://schemas.microsoft.com/office/drawing/2012/chart">
                  <c:ext xmlns:c16="http://schemas.microsoft.com/office/drawing/2014/chart" uri="{C3380CC4-5D6E-409C-BE32-E72D297353CC}">
                    <c16:uniqueId val="{0000002C-1E5E-45A4-9F6D-A72D74C85A97}"/>
                  </c:ext>
                </c:extLst>
              </c15:ser>
            </c15:filteredBarSeries>
            <c15:filteredBarSeries>
              <c15:ser>
                <c:idx val="40"/>
                <c:order val="40"/>
                <c:tx>
                  <c:strRef>
                    <c:extLst xmlns:c15="http://schemas.microsoft.com/office/drawing/2012/chart">
                      <c:ext xmlns:c15="http://schemas.microsoft.com/office/drawing/2012/chart" uri="{02D57815-91ED-43cb-92C2-25804820EDAC}">
                        <c15:formulaRef>
                          <c15:sqref>'03. Klimatbudget'!$B$48:$D$48</c15:sqref>
                        </c15:formulaRef>
                      </c:ext>
                    </c:extLst>
                    <c:strCache>
                      <c:ptCount val="3"/>
                      <c:pt idx="0">
                        <c:v>Spend</c:v>
                      </c:pt>
                      <c:pt idx="1">
                        <c:v>SEK</c:v>
                      </c:pt>
                    </c:strCache>
                  </c:strRef>
                </c:tx>
                <c:spPr>
                  <a:solidFill>
                    <a:schemeClr val="accent5">
                      <a:lumMod val="70000"/>
                      <a:lumOff val="3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Klimatbudget'!$E$48:$AH$48</c15:sqref>
                        </c15:fullRef>
                        <c15:formulaRef>
                          <c15:sqref>('03. Klimatbudget'!$I$48,'03. Klimatbudget'!$N$48,'03. Klimatbudget'!$S$48,'03. Klimatbudget'!$X$48,'03. Klimatbudget'!$AC$48,'03. Klimatbudget'!$AH$48)</c15:sqref>
                        </c15:formulaRef>
                      </c:ext>
                    </c:extLst>
                    <c:numCache>
                      <c:formatCode>0%</c:formatCode>
                      <c:ptCount val="6"/>
                      <c:pt idx="0" formatCode="#,##0">
                        <c:v>300000</c:v>
                      </c:pt>
                      <c:pt idx="1" formatCode="#,##0">
                        <c:v>300000</c:v>
                      </c:pt>
                      <c:pt idx="2" formatCode="#,##0">
                        <c:v>300000</c:v>
                      </c:pt>
                      <c:pt idx="3" formatCode="#,##0">
                        <c:v>300000</c:v>
                      </c:pt>
                      <c:pt idx="4" formatCode="#,##0">
                        <c:v>300000</c:v>
                      </c:pt>
                      <c:pt idx="5" formatCode="#,##0">
                        <c:v>300000</c:v>
                      </c:pt>
                    </c:numCache>
                  </c:numRef>
                </c:val>
                <c:extLst xmlns:c15="http://schemas.microsoft.com/office/drawing/2012/chart">
                  <c:ext xmlns:c16="http://schemas.microsoft.com/office/drawing/2014/chart" uri="{C3380CC4-5D6E-409C-BE32-E72D297353CC}">
                    <c16:uniqueId val="{0000002D-1E5E-45A4-9F6D-A72D74C85A97}"/>
                  </c:ext>
                </c:extLst>
              </c15:ser>
            </c15:filteredBarSeries>
            <c15:filteredBarSeries>
              <c15:ser>
                <c:idx val="41"/>
                <c:order val="41"/>
                <c:tx>
                  <c:strRef>
                    <c:extLst xmlns:c15="http://schemas.microsoft.com/office/drawing/2012/chart">
                      <c:ext xmlns:c15="http://schemas.microsoft.com/office/drawing/2012/chart" uri="{02D57815-91ED-43cb-92C2-25804820EDAC}">
                        <c15:formulaRef>
                          <c15:sqref>'03. Klimatbudget'!$B$49:$D$49</c15:sqref>
                        </c15:formulaRef>
                      </c:ext>
                    </c:extLst>
                    <c:strCache>
                      <c:ptCount val="3"/>
                      <c:pt idx="0">
                        <c:v>Genomsnittlig emissionsfaktor</c:v>
                      </c:pt>
                      <c:pt idx="1">
                        <c:v>kgCO2e/SEK</c:v>
                      </c:pt>
                    </c:strCache>
                  </c:strRef>
                </c:tx>
                <c:spPr>
                  <a:solidFill>
                    <a:schemeClr val="accent6">
                      <a:lumMod val="70000"/>
                      <a:lumOff val="3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Klimatbudget'!$E$49:$AH$49</c15:sqref>
                        </c15:fullRef>
                        <c15:formulaRef>
                          <c15:sqref>('03. Klimatbudget'!$I$49,'03. Klimatbudget'!$N$49,'03. Klimatbudget'!$S$49,'03. Klimatbudget'!$X$49,'03. Klimatbudget'!$AC$49,'03. Klimatbudget'!$AH$49)</c15:sqref>
                        </c15:formulaRef>
                      </c:ext>
                    </c:extLst>
                    <c:numCache>
                      <c:formatCode>0%</c:formatCode>
                      <c:ptCount val="6"/>
                      <c:pt idx="0" formatCode="#\ ##0.000">
                        <c:v>2.5000000000000001E-2</c:v>
                      </c:pt>
                      <c:pt idx="1" formatCode="#\ ##0.000">
                        <c:v>1.4762250000000005E-2</c:v>
                      </c:pt>
                      <c:pt idx="2" formatCode="#\ ##0.000">
                        <c:v>8.7169610025000042E-3</c:v>
                      </c:pt>
                      <c:pt idx="3" formatCode="#\ ##0.000">
                        <c:v>5.1472783023662283E-3</c:v>
                      </c:pt>
                      <c:pt idx="4" formatCode="#\ ##0.000">
                        <c:v>3.039416364764235E-3</c:v>
                      </c:pt>
                      <c:pt idx="5" formatCode="#\ ##0.000">
                        <c:v>1.7947449692296334E-3</c:v>
                      </c:pt>
                    </c:numCache>
                  </c:numRef>
                </c:val>
                <c:extLst xmlns:c15="http://schemas.microsoft.com/office/drawing/2012/chart">
                  <c:ext xmlns:c16="http://schemas.microsoft.com/office/drawing/2014/chart" uri="{C3380CC4-5D6E-409C-BE32-E72D297353CC}">
                    <c16:uniqueId val="{0000002E-1E5E-45A4-9F6D-A72D74C85A97}"/>
                  </c:ext>
                </c:extLst>
              </c15:ser>
            </c15:filteredBarSeries>
            <c15:filteredBarSeries>
              <c15:ser>
                <c:idx val="43"/>
                <c:order val="43"/>
                <c:tx>
                  <c:strRef>
                    <c:extLst xmlns:c15="http://schemas.microsoft.com/office/drawing/2012/chart">
                      <c:ext xmlns:c15="http://schemas.microsoft.com/office/drawing/2012/chart" uri="{02D57815-91ED-43cb-92C2-25804820EDAC}">
                        <c15:formulaRef>
                          <c15:sqref>'03. Klimatbudget'!$B$51:$D$51</c15:sqref>
                        </c15:formulaRef>
                      </c:ext>
                    </c:extLst>
                    <c:strCache>
                      <c:ptCount val="3"/>
                      <c:pt idx="0">
                        <c:v>Energiåtervinning, restavfall</c:v>
                      </c:pt>
                      <c:pt idx="1">
                        <c:v>kg</c:v>
                      </c:pt>
                    </c:strCache>
                  </c:strRef>
                </c:tx>
                <c:spPr>
                  <a:solidFill>
                    <a:schemeClr val="accent2">
                      <a:lumMod val="7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Klimatbudget'!$E$51:$AH$51</c15:sqref>
                        </c15:fullRef>
                        <c15:formulaRef>
                          <c15:sqref>('03. Klimatbudget'!$I$51,'03. Klimatbudget'!$N$51,'03. Klimatbudget'!$S$51,'03. Klimatbudget'!$X$51,'03. Klimatbudget'!$AC$51,'03. Klimatbudget'!$AH$51)</c15:sqref>
                        </c15:formulaRef>
                      </c:ext>
                    </c:extLst>
                    <c:numCache>
                      <c:formatCode>0%</c:formatCode>
                      <c:ptCount val="6"/>
                      <c:pt idx="0" formatCode="#,##0">
                        <c:v>50000</c:v>
                      </c:pt>
                      <c:pt idx="1" formatCode="#,##0">
                        <c:v>42936.701285000003</c:v>
                      </c:pt>
                      <c:pt idx="2" formatCode="#,##0">
                        <c:v>36871.206344746417</c:v>
                      </c:pt>
                      <c:pt idx="3" formatCode="#,##0">
                        <c:v>31662.559456839463</c:v>
                      </c:pt>
                      <c:pt idx="4" formatCode="#,##0">
                        <c:v>27189.717146337352</c:v>
                      </c:pt>
                      <c:pt idx="5" formatCode="#,##0">
                        <c:v>23348.735262718586</c:v>
                      </c:pt>
                    </c:numCache>
                  </c:numRef>
                </c:val>
                <c:extLst xmlns:c15="http://schemas.microsoft.com/office/drawing/2012/chart">
                  <c:ext xmlns:c16="http://schemas.microsoft.com/office/drawing/2014/chart" uri="{C3380CC4-5D6E-409C-BE32-E72D297353CC}">
                    <c16:uniqueId val="{0000002F-1E5E-45A4-9F6D-A72D74C85A97}"/>
                  </c:ext>
                </c:extLst>
              </c15:ser>
            </c15:filteredBarSeries>
            <c15:filteredBarSeries>
              <c15:ser>
                <c:idx val="44"/>
                <c:order val="44"/>
                <c:tx>
                  <c:strRef>
                    <c:extLst xmlns:c15="http://schemas.microsoft.com/office/drawing/2012/chart">
                      <c:ext xmlns:c15="http://schemas.microsoft.com/office/drawing/2012/chart" uri="{02D57815-91ED-43cb-92C2-25804820EDAC}">
                        <c15:formulaRef>
                          <c15:sqref>'03. Klimatbudget'!$B$52:$D$52</c15:sqref>
                        </c15:formulaRef>
                      </c:ext>
                    </c:extLst>
                    <c:strCache>
                      <c:ptCount val="3"/>
                      <c:pt idx="0">
                        <c:v>Energiåtervinning, genomsnittlig emissionsfaktor </c:v>
                      </c:pt>
                      <c:pt idx="1">
                        <c:v>kgCO2e/kg </c:v>
                      </c:pt>
                    </c:strCache>
                  </c:strRef>
                </c:tx>
                <c:spPr>
                  <a:solidFill>
                    <a:schemeClr val="accent3">
                      <a:lumMod val="7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Klimatbudget'!$E$52:$AH$52</c15:sqref>
                        </c15:fullRef>
                        <c15:formulaRef>
                          <c15:sqref>('03. Klimatbudget'!$I$52,'03. Klimatbudget'!$N$52,'03. Klimatbudget'!$S$52,'03. Klimatbudget'!$X$52,'03. Klimatbudget'!$AC$52,'03. Klimatbudget'!$AH$52)</c15:sqref>
                        </c15:formulaRef>
                      </c:ext>
                    </c:extLst>
                    <c:numCache>
                      <c:formatCode>0%</c:formatCode>
                      <c:ptCount val="6"/>
                      <c:pt idx="0" formatCode="#\ ##0.0000">
                        <c:v>0.46</c:v>
                      </c:pt>
                      <c:pt idx="1" formatCode="#,##0">
                        <c:v>0.27162540000000002</c:v>
                      </c:pt>
                      <c:pt idx="2" formatCode="#,##0">
                        <c:v>0.16039208244600003</c:v>
                      </c:pt>
                      <c:pt idx="3" formatCode="#,##0">
                        <c:v>9.4709920763538555E-2</c:v>
                      </c:pt>
                      <c:pt idx="4" formatCode="#,##0">
                        <c:v>5.5925261111661892E-2</c:v>
                      </c:pt>
                      <c:pt idx="5" formatCode="#,##0">
                        <c:v>3.3023307433825227E-2</c:v>
                      </c:pt>
                    </c:numCache>
                  </c:numRef>
                </c:val>
                <c:extLst xmlns:c15="http://schemas.microsoft.com/office/drawing/2012/chart">
                  <c:ext xmlns:c16="http://schemas.microsoft.com/office/drawing/2014/chart" uri="{C3380CC4-5D6E-409C-BE32-E72D297353CC}">
                    <c16:uniqueId val="{00000030-1E5E-45A4-9F6D-A72D74C85A97}"/>
                  </c:ext>
                </c:extLst>
              </c15:ser>
            </c15:filteredBarSeries>
            <c15:filteredBarSeries>
              <c15:ser>
                <c:idx val="45"/>
                <c:order val="45"/>
                <c:tx>
                  <c:strRef>
                    <c:extLst xmlns:c15="http://schemas.microsoft.com/office/drawing/2012/chart">
                      <c:ext xmlns:c15="http://schemas.microsoft.com/office/drawing/2012/chart" uri="{02D57815-91ED-43cb-92C2-25804820EDAC}">
                        <c15:formulaRef>
                          <c15:sqref>'03. Klimatbudget'!$B$53:$D$53</c15:sqref>
                        </c15:formulaRef>
                      </c:ext>
                    </c:extLst>
                    <c:strCache>
                      <c:ptCount val="3"/>
                      <c:pt idx="0">
                        <c:v>Materialåtervinning, restavfall</c:v>
                      </c:pt>
                      <c:pt idx="1">
                        <c:v>kg</c:v>
                      </c:pt>
                    </c:strCache>
                  </c:strRef>
                </c:tx>
                <c:spPr>
                  <a:solidFill>
                    <a:schemeClr val="accent4">
                      <a:lumMod val="7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Klimatbudget'!$E$53:$AH$53</c15:sqref>
                        </c15:fullRef>
                        <c15:formulaRef>
                          <c15:sqref>('03. Klimatbudget'!$I$53,'03. Klimatbudget'!$N$53,'03. Klimatbudget'!$S$53,'03. Klimatbudget'!$X$53,'03. Klimatbudget'!$AC$53,'03. Klimatbudget'!$AH$53)</c15:sqref>
                        </c15:formulaRef>
                      </c:ext>
                    </c:extLst>
                    <c:numCache>
                      <c:formatCode>0%</c:formatCode>
                      <c:ptCount val="6"/>
                      <c:pt idx="0" formatCode="#,##0">
                        <c:v>50000</c:v>
                      </c:pt>
                      <c:pt idx="1" formatCode="#,##0">
                        <c:v>42936.701285000003</c:v>
                      </c:pt>
                      <c:pt idx="2" formatCode="#,##0">
                        <c:v>36871.206344746417</c:v>
                      </c:pt>
                      <c:pt idx="3" formatCode="#,##0">
                        <c:v>31662.559456839463</c:v>
                      </c:pt>
                      <c:pt idx="4" formatCode="#,##0">
                        <c:v>27189.717146337352</c:v>
                      </c:pt>
                      <c:pt idx="5" formatCode="#,##0">
                        <c:v>23348.735262718586</c:v>
                      </c:pt>
                    </c:numCache>
                  </c:numRef>
                </c:val>
                <c:extLst xmlns:c15="http://schemas.microsoft.com/office/drawing/2012/chart">
                  <c:ext xmlns:c16="http://schemas.microsoft.com/office/drawing/2014/chart" uri="{C3380CC4-5D6E-409C-BE32-E72D297353CC}">
                    <c16:uniqueId val="{00000031-1E5E-45A4-9F6D-A72D74C85A97}"/>
                  </c:ext>
                </c:extLst>
              </c15:ser>
            </c15:filteredBarSeries>
            <c15:filteredBarSeries>
              <c15:ser>
                <c:idx val="46"/>
                <c:order val="46"/>
                <c:tx>
                  <c:strRef>
                    <c:extLst xmlns:c15="http://schemas.microsoft.com/office/drawing/2012/chart">
                      <c:ext xmlns:c15="http://schemas.microsoft.com/office/drawing/2012/chart" uri="{02D57815-91ED-43cb-92C2-25804820EDAC}">
                        <c15:formulaRef>
                          <c15:sqref>'03. Klimatbudget'!$B$54:$D$54</c15:sqref>
                        </c15:formulaRef>
                      </c:ext>
                    </c:extLst>
                    <c:strCache>
                      <c:ptCount val="3"/>
                      <c:pt idx="0">
                        <c:v>Materialåtervinning, genomsnittlig emissionsfaktor </c:v>
                      </c:pt>
                      <c:pt idx="1">
                        <c:v>kgCO2e/kg</c:v>
                      </c:pt>
                    </c:strCache>
                  </c:strRef>
                </c:tx>
                <c:spPr>
                  <a:solidFill>
                    <a:schemeClr val="accent5">
                      <a:lumMod val="7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Klimatbudget'!$E$54:$AH$54</c15:sqref>
                        </c15:fullRef>
                        <c15:formulaRef>
                          <c15:sqref>('03. Klimatbudget'!$I$54,'03. Klimatbudget'!$N$54,'03. Klimatbudget'!$S$54,'03. Klimatbudget'!$X$54,'03. Klimatbudget'!$AC$54,'03. Klimatbudget'!$AH$54)</c15:sqref>
                        </c15:formulaRef>
                      </c:ext>
                    </c:extLst>
                    <c:numCache>
                      <c:formatCode>0%</c:formatCode>
                      <c:ptCount val="6"/>
                      <c:pt idx="0" formatCode="#\ ##0.0000">
                        <c:v>0.2</c:v>
                      </c:pt>
                      <c:pt idx="1" formatCode="#,##0">
                        <c:v>0.11809800000000004</c:v>
                      </c:pt>
                      <c:pt idx="2" formatCode="#,##0">
                        <c:v>6.9735688020000033E-2</c:v>
                      </c:pt>
                      <c:pt idx="3" formatCode="#,##0">
                        <c:v>4.1178226418929827E-2</c:v>
                      </c:pt>
                      <c:pt idx="4" formatCode="#,##0">
                        <c:v>2.431533091811388E-2</c:v>
                      </c:pt>
                      <c:pt idx="5" formatCode="#,##0">
                        <c:v>1.4357959753837067E-2</c:v>
                      </c:pt>
                    </c:numCache>
                  </c:numRef>
                </c:val>
                <c:extLst xmlns:c15="http://schemas.microsoft.com/office/drawing/2012/chart">
                  <c:ext xmlns:c16="http://schemas.microsoft.com/office/drawing/2014/chart" uri="{C3380CC4-5D6E-409C-BE32-E72D297353CC}">
                    <c16:uniqueId val="{00000032-1E5E-45A4-9F6D-A72D74C85A97}"/>
                  </c:ext>
                </c:extLst>
              </c15:ser>
            </c15:filteredBarSeries>
            <c15:filteredBarSeries>
              <c15:ser>
                <c:idx val="48"/>
                <c:order val="48"/>
                <c:tx>
                  <c:strRef>
                    <c:extLst xmlns:c15="http://schemas.microsoft.com/office/drawing/2012/chart">
                      <c:ext xmlns:c15="http://schemas.microsoft.com/office/drawing/2012/chart" uri="{02D57815-91ED-43cb-92C2-25804820EDAC}">
                        <c15:formulaRef>
                          <c15:sqref>'03. Klimatbudget'!$B$56:$D$56</c15:sqref>
                        </c15:formulaRef>
                      </c:ext>
                    </c:extLst>
                    <c:strCache>
                      <c:ptCount val="3"/>
                      <c:pt idx="0">
                        <c:v>Flyg, ressträcka</c:v>
                      </c:pt>
                      <c:pt idx="1">
                        <c:v>km</c:v>
                      </c:pt>
                    </c:strCache>
                  </c:strRef>
                </c:tx>
                <c:spPr>
                  <a:solidFill>
                    <a:schemeClr val="accent1">
                      <a:lumMod val="50000"/>
                      <a:lumOff val="5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Klimatbudget'!$E$56:$AH$56</c15:sqref>
                        </c15:fullRef>
                        <c15:formulaRef>
                          <c15:sqref>('03. Klimatbudget'!$I$56,'03. Klimatbudget'!$N$56,'03. Klimatbudget'!$S$56,'03. Klimatbudget'!$X$56,'03. Klimatbudget'!$AC$56,'03. Klimatbudget'!$AH$56)</c15:sqref>
                        </c15:formulaRef>
                      </c:ext>
                    </c:extLst>
                    <c:numCache>
                      <c:formatCode>0%</c:formatCode>
                      <c:ptCount val="6"/>
                      <c:pt idx="0" formatCode="#,##0">
                        <c:v>10000000</c:v>
                      </c:pt>
                      <c:pt idx="1" formatCode="#,##0">
                        <c:v>7737809.375</c:v>
                      </c:pt>
                      <c:pt idx="2" formatCode="#,##0">
                        <c:v>5987369.3923837878</c:v>
                      </c:pt>
                      <c:pt idx="3" formatCode="#,##0">
                        <c:v>4632912.3015975319</c:v>
                      </c:pt>
                      <c:pt idx="4" formatCode="#,##0">
                        <c:v>3584859.2240854199</c:v>
                      </c:pt>
                      <c:pt idx="5" formatCode="#,##0">
                        <c:v>2773895.731218338</c:v>
                      </c:pt>
                    </c:numCache>
                  </c:numRef>
                </c:val>
                <c:extLst xmlns:c15="http://schemas.microsoft.com/office/drawing/2012/chart">
                  <c:ext xmlns:c16="http://schemas.microsoft.com/office/drawing/2014/chart" uri="{C3380CC4-5D6E-409C-BE32-E72D297353CC}">
                    <c16:uniqueId val="{00000033-1E5E-45A4-9F6D-A72D74C85A97}"/>
                  </c:ext>
                </c:extLst>
              </c15:ser>
            </c15:filteredBarSeries>
            <c15:filteredBarSeries>
              <c15:ser>
                <c:idx val="49"/>
                <c:order val="49"/>
                <c:tx>
                  <c:strRef>
                    <c:extLst xmlns:c15="http://schemas.microsoft.com/office/drawing/2012/chart">
                      <c:ext xmlns:c15="http://schemas.microsoft.com/office/drawing/2012/chart" uri="{02D57815-91ED-43cb-92C2-25804820EDAC}">
                        <c15:formulaRef>
                          <c15:sqref>'03. Klimatbudget'!$B$57:$D$57</c15:sqref>
                        </c15:formulaRef>
                      </c:ext>
                    </c:extLst>
                    <c:strCache>
                      <c:ptCount val="3"/>
                      <c:pt idx="0">
                        <c:v>Flyg, genomsnittlig emissionsfaktor</c:v>
                      </c:pt>
                      <c:pt idx="1">
                        <c:v>kgCO2e/km</c:v>
                      </c:pt>
                    </c:strCache>
                  </c:strRef>
                </c:tx>
                <c:spPr>
                  <a:solidFill>
                    <a:schemeClr val="accent2">
                      <a:lumMod val="50000"/>
                      <a:lumOff val="5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Klimatbudget'!$E$57:$AH$57</c15:sqref>
                        </c15:fullRef>
                        <c15:formulaRef>
                          <c15:sqref>('03. Klimatbudget'!$I$57,'03. Klimatbudget'!$N$57,'03. Klimatbudget'!$S$57,'03. Klimatbudget'!$X$57,'03. Klimatbudget'!$AC$57,'03. Klimatbudget'!$AH$57)</c15:sqref>
                        </c15:formulaRef>
                      </c:ext>
                    </c:extLst>
                    <c:numCache>
                      <c:formatCode>0%</c:formatCode>
                      <c:ptCount val="6"/>
                      <c:pt idx="0" formatCode="#\ ##0.000">
                        <c:v>0.27300000000000002</c:v>
                      </c:pt>
                      <c:pt idx="1" formatCode="#\ ##0.000">
                        <c:v>0.21124219593749996</c:v>
                      </c:pt>
                      <c:pt idx="2" formatCode="#\ ##0.000">
                        <c:v>0.1634551844120774</c:v>
                      </c:pt>
                      <c:pt idx="3" formatCode="#\ ##0.000">
                        <c:v>0.12647850583361261</c:v>
                      </c:pt>
                      <c:pt idx="4" formatCode="#\ ##0.000">
                        <c:v>9.7866656817531955E-2</c:v>
                      </c:pt>
                      <c:pt idx="5" formatCode="#\ ##0.000">
                        <c:v>7.572735346226063E-2</c:v>
                      </c:pt>
                    </c:numCache>
                  </c:numRef>
                </c:val>
                <c:extLst xmlns:c15="http://schemas.microsoft.com/office/drawing/2012/chart">
                  <c:ext xmlns:c16="http://schemas.microsoft.com/office/drawing/2014/chart" uri="{C3380CC4-5D6E-409C-BE32-E72D297353CC}">
                    <c16:uniqueId val="{00000034-1E5E-45A4-9F6D-A72D74C85A97}"/>
                  </c:ext>
                </c:extLst>
              </c15:ser>
            </c15:filteredBarSeries>
            <c15:filteredBarSeries>
              <c15:ser>
                <c:idx val="50"/>
                <c:order val="50"/>
                <c:tx>
                  <c:strRef>
                    <c:extLst xmlns:c15="http://schemas.microsoft.com/office/drawing/2012/chart">
                      <c:ext xmlns:c15="http://schemas.microsoft.com/office/drawing/2012/chart" uri="{02D57815-91ED-43cb-92C2-25804820EDAC}">
                        <c15:formulaRef>
                          <c15:sqref>'03. Klimatbudget'!$B$58:$D$58</c15:sqref>
                        </c15:formulaRef>
                      </c:ext>
                    </c:extLst>
                    <c:strCache>
                      <c:ptCount val="3"/>
                      <c:pt idx="0">
                        <c:v>Tåg, ressträcka</c:v>
                      </c:pt>
                      <c:pt idx="1">
                        <c:v>km</c:v>
                      </c:pt>
                    </c:strCache>
                  </c:strRef>
                </c:tx>
                <c:spPr>
                  <a:solidFill>
                    <a:schemeClr val="accent3">
                      <a:lumMod val="50000"/>
                      <a:lumOff val="5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Klimatbudget'!$E$58:$AH$58</c15:sqref>
                        </c15:fullRef>
                        <c15:formulaRef>
                          <c15:sqref>('03. Klimatbudget'!$I$58,'03. Klimatbudget'!$N$58,'03. Klimatbudget'!$S$58,'03. Klimatbudget'!$X$58,'03. Klimatbudget'!$AC$58,'03. Klimatbudget'!$AH$58)</c15:sqref>
                        </c15:formulaRef>
                      </c:ext>
                    </c:extLst>
                    <c:numCache>
                      <c:formatCode>0%</c:formatCode>
                      <c:ptCount val="6"/>
                      <c:pt idx="0" formatCode="#,##0">
                        <c:v>1500000</c:v>
                      </c:pt>
                      <c:pt idx="1" formatCode="#,##0">
                        <c:v>1500000</c:v>
                      </c:pt>
                      <c:pt idx="2" formatCode="#,##0">
                        <c:v>1500000</c:v>
                      </c:pt>
                      <c:pt idx="3" formatCode="#,##0">
                        <c:v>1500000</c:v>
                      </c:pt>
                      <c:pt idx="4" formatCode="#,##0">
                        <c:v>1500000</c:v>
                      </c:pt>
                      <c:pt idx="5" formatCode="#,##0">
                        <c:v>1500000</c:v>
                      </c:pt>
                    </c:numCache>
                  </c:numRef>
                </c:val>
                <c:extLst xmlns:c15="http://schemas.microsoft.com/office/drawing/2012/chart">
                  <c:ext xmlns:c16="http://schemas.microsoft.com/office/drawing/2014/chart" uri="{C3380CC4-5D6E-409C-BE32-E72D297353CC}">
                    <c16:uniqueId val="{00000035-1E5E-45A4-9F6D-A72D74C85A97}"/>
                  </c:ext>
                </c:extLst>
              </c15:ser>
            </c15:filteredBarSeries>
            <c15:filteredBarSeries>
              <c15:ser>
                <c:idx val="51"/>
                <c:order val="51"/>
                <c:tx>
                  <c:strRef>
                    <c:extLst xmlns:c15="http://schemas.microsoft.com/office/drawing/2012/chart">
                      <c:ext xmlns:c15="http://schemas.microsoft.com/office/drawing/2012/chart" uri="{02D57815-91ED-43cb-92C2-25804820EDAC}">
                        <c15:formulaRef>
                          <c15:sqref>'03. Klimatbudget'!$B$59:$D$59</c15:sqref>
                        </c15:formulaRef>
                      </c:ext>
                    </c:extLst>
                    <c:strCache>
                      <c:ptCount val="3"/>
                      <c:pt idx="0">
                        <c:v>Tåg, genomsnittlig emissionsfaktor</c:v>
                      </c:pt>
                      <c:pt idx="1">
                        <c:v>kgCO2e/km</c:v>
                      </c:pt>
                    </c:strCache>
                  </c:strRef>
                </c:tx>
                <c:spPr>
                  <a:solidFill>
                    <a:schemeClr val="accent4">
                      <a:lumMod val="50000"/>
                      <a:lumOff val="5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Klimatbudget'!$E$59:$AH$59</c15:sqref>
                        </c15:fullRef>
                        <c15:formulaRef>
                          <c15:sqref>('03. Klimatbudget'!$I$59,'03. Klimatbudget'!$N$59,'03. Klimatbudget'!$S$59,'03. Klimatbudget'!$X$59,'03. Klimatbudget'!$AC$59,'03. Klimatbudget'!$AH$59)</c15:sqref>
                        </c15:formulaRef>
                      </c:ext>
                    </c:extLst>
                    <c:numCache>
                      <c:formatCode>0%</c:formatCode>
                      <c:ptCount val="6"/>
                      <c:pt idx="0" formatCode="#\ ##0.0000">
                        <c:v>2.9999999999999997E-4</c:v>
                      </c:pt>
                      <c:pt idx="1" formatCode="#\ ##0.0000">
                        <c:v>2.9999999999999997E-4</c:v>
                      </c:pt>
                      <c:pt idx="2" formatCode="#\ ##0.0000">
                        <c:v>2.9999999999999997E-4</c:v>
                      </c:pt>
                      <c:pt idx="3" formatCode="#\ ##0.0000">
                        <c:v>2.9999999999999997E-4</c:v>
                      </c:pt>
                      <c:pt idx="4" formatCode="#\ ##0.0000">
                        <c:v>2.9999999999999997E-4</c:v>
                      </c:pt>
                      <c:pt idx="5" formatCode="#\ ##0.0000">
                        <c:v>2.9999999999999997E-4</c:v>
                      </c:pt>
                    </c:numCache>
                  </c:numRef>
                </c:val>
                <c:extLst xmlns:c15="http://schemas.microsoft.com/office/drawing/2012/chart">
                  <c:ext xmlns:c16="http://schemas.microsoft.com/office/drawing/2014/chart" uri="{C3380CC4-5D6E-409C-BE32-E72D297353CC}">
                    <c16:uniqueId val="{00000036-1E5E-45A4-9F6D-A72D74C85A97}"/>
                  </c:ext>
                </c:extLst>
              </c15:ser>
            </c15:filteredBarSeries>
            <c15:filteredBarSeries>
              <c15:ser>
                <c:idx val="52"/>
                <c:order val="52"/>
                <c:tx>
                  <c:strRef>
                    <c:extLst xmlns:c15="http://schemas.microsoft.com/office/drawing/2012/chart">
                      <c:ext xmlns:c15="http://schemas.microsoft.com/office/drawing/2012/chart" uri="{02D57815-91ED-43cb-92C2-25804820EDAC}">
                        <c15:formulaRef>
                          <c15:sqref>'03. Klimatbudget'!$B$60:$D$60</c15:sqref>
                        </c15:formulaRef>
                      </c:ext>
                    </c:extLst>
                    <c:strCache>
                      <c:ptCount val="3"/>
                      <c:pt idx="0">
                        <c:v>Övrigt, ressträcka (Buss, taxi mm)</c:v>
                      </c:pt>
                      <c:pt idx="1">
                        <c:v>km</c:v>
                      </c:pt>
                    </c:strCache>
                  </c:strRef>
                </c:tx>
                <c:spPr>
                  <a:solidFill>
                    <a:schemeClr val="accent5">
                      <a:lumMod val="50000"/>
                      <a:lumOff val="5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Klimatbudget'!$E$60:$AH$60</c15:sqref>
                        </c15:fullRef>
                        <c15:formulaRef>
                          <c15:sqref>('03. Klimatbudget'!$I$60,'03. Klimatbudget'!$N$60,'03. Klimatbudget'!$S$60,'03. Klimatbudget'!$X$60,'03. Klimatbudget'!$AC$60,'03. Klimatbudget'!$AH$60)</c15:sqref>
                        </c15:formulaRef>
                      </c:ext>
                    </c:extLst>
                    <c:numCache>
                      <c:formatCode>0%</c:formatCode>
                      <c:ptCount val="6"/>
                      <c:pt idx="0" formatCode="#,##0">
                        <c:v>10000</c:v>
                      </c:pt>
                      <c:pt idx="1" formatCode="#,##0">
                        <c:v>10000</c:v>
                      </c:pt>
                      <c:pt idx="2" formatCode="#,##0">
                        <c:v>10000</c:v>
                      </c:pt>
                      <c:pt idx="3" formatCode="#,##0">
                        <c:v>10000</c:v>
                      </c:pt>
                      <c:pt idx="4" formatCode="#,##0">
                        <c:v>10000</c:v>
                      </c:pt>
                      <c:pt idx="5" formatCode="#,##0">
                        <c:v>10000</c:v>
                      </c:pt>
                    </c:numCache>
                  </c:numRef>
                </c:val>
                <c:extLst xmlns:c15="http://schemas.microsoft.com/office/drawing/2012/chart">
                  <c:ext xmlns:c16="http://schemas.microsoft.com/office/drawing/2014/chart" uri="{C3380CC4-5D6E-409C-BE32-E72D297353CC}">
                    <c16:uniqueId val="{00000037-1E5E-45A4-9F6D-A72D74C85A97}"/>
                  </c:ext>
                </c:extLst>
              </c15:ser>
            </c15:filteredBarSeries>
            <c15:filteredBarSeries>
              <c15:ser>
                <c:idx val="53"/>
                <c:order val="53"/>
                <c:tx>
                  <c:strRef>
                    <c:extLst xmlns:c15="http://schemas.microsoft.com/office/drawing/2012/chart">
                      <c:ext xmlns:c15="http://schemas.microsoft.com/office/drawing/2012/chart" uri="{02D57815-91ED-43cb-92C2-25804820EDAC}">
                        <c15:formulaRef>
                          <c15:sqref>'03. Klimatbudget'!$B$61:$D$61</c15:sqref>
                        </c15:formulaRef>
                      </c:ext>
                    </c:extLst>
                    <c:strCache>
                      <c:ptCount val="3"/>
                      <c:pt idx="0">
                        <c:v>Övrigt, genomsnittlig emissionsfaktor</c:v>
                      </c:pt>
                      <c:pt idx="1">
                        <c:v>kgCO2e/km</c:v>
                      </c:pt>
                    </c:strCache>
                  </c:strRef>
                </c:tx>
                <c:spPr>
                  <a:solidFill>
                    <a:schemeClr val="accent6">
                      <a:lumMod val="50000"/>
                      <a:lumOff val="5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Klimatbudget'!$E$61:$AH$61</c15:sqref>
                        </c15:fullRef>
                        <c15:formulaRef>
                          <c15:sqref>('03. Klimatbudget'!$I$61,'03. Klimatbudget'!$N$61,'03. Klimatbudget'!$S$61,'03. Klimatbudget'!$X$61,'03. Klimatbudget'!$AC$61,'03. Klimatbudget'!$AH$61)</c15:sqref>
                        </c15:formulaRef>
                      </c:ext>
                    </c:extLst>
                    <c:numCache>
                      <c:formatCode>0%</c:formatCode>
                      <c:ptCount val="6"/>
                      <c:pt idx="0" formatCode="#\ ##0.000">
                        <c:v>0.12</c:v>
                      </c:pt>
                      <c:pt idx="1" formatCode="#\ ##0.000">
                        <c:v>7.0858800000000013E-2</c:v>
                      </c:pt>
                      <c:pt idx="2" formatCode="#\ ##0.000">
                        <c:v>4.184141281200001E-2</c:v>
                      </c:pt>
                      <c:pt idx="3" formatCode="#\ ##0.000">
                        <c:v>2.470693585135789E-2</c:v>
                      </c:pt>
                      <c:pt idx="4" formatCode="#\ ##0.000">
                        <c:v>1.4589198550868317E-2</c:v>
                      </c:pt>
                      <c:pt idx="5" formatCode="#\ ##0.000">
                        <c:v>8.6147758523022339E-3</c:v>
                      </c:pt>
                    </c:numCache>
                  </c:numRef>
                </c:val>
                <c:extLst xmlns:c15="http://schemas.microsoft.com/office/drawing/2012/chart">
                  <c:ext xmlns:c16="http://schemas.microsoft.com/office/drawing/2014/chart" uri="{C3380CC4-5D6E-409C-BE32-E72D297353CC}">
                    <c16:uniqueId val="{00000038-1E5E-45A4-9F6D-A72D74C85A97}"/>
                  </c:ext>
                </c:extLst>
              </c15:ser>
            </c15:filteredBarSeries>
            <c15:filteredBarSeries>
              <c15:ser>
                <c:idx val="55"/>
                <c:order val="55"/>
                <c:tx>
                  <c:strRef>
                    <c:extLst xmlns:c15="http://schemas.microsoft.com/office/drawing/2012/chart">
                      <c:ext xmlns:c15="http://schemas.microsoft.com/office/drawing/2012/chart" uri="{02D57815-91ED-43cb-92C2-25804820EDAC}">
                        <c15:formulaRef>
                          <c15:sqref>'03. Klimatbudget'!$B$63:$D$63</c15:sqref>
                        </c15:formulaRef>
                      </c:ext>
                    </c:extLst>
                    <c:strCache>
                      <c:ptCount val="3"/>
                      <c:pt idx="0">
                        <c:v>Anställda, antal</c:v>
                      </c:pt>
                      <c:pt idx="1">
                        <c:v>antal</c:v>
                      </c:pt>
                    </c:strCache>
                  </c:strRef>
                </c:tx>
                <c:spPr>
                  <a:solidFill>
                    <a:schemeClr val="accent2"/>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Klimatbudget'!$E$63:$AH$63</c15:sqref>
                        </c15:fullRef>
                        <c15:formulaRef>
                          <c15:sqref>('03. Klimatbudget'!$I$63,'03. Klimatbudget'!$N$63,'03. Klimatbudget'!$S$63,'03. Klimatbudget'!$X$63,'03. Klimatbudget'!$AC$63,'03. Klimatbudget'!$AH$63)</c15:sqref>
                        </c15:formulaRef>
                      </c:ext>
                    </c:extLst>
                    <c:numCache>
                      <c:formatCode>General</c:formatCode>
                      <c:ptCount val="6"/>
                      <c:pt idx="0" formatCode="#,##0">
                        <c:v>4500</c:v>
                      </c:pt>
                      <c:pt idx="1" formatCode="#,##0">
                        <c:v>4500</c:v>
                      </c:pt>
                      <c:pt idx="2" formatCode="#,##0">
                        <c:v>4500</c:v>
                      </c:pt>
                      <c:pt idx="3" formatCode="#,##0">
                        <c:v>4500</c:v>
                      </c:pt>
                      <c:pt idx="4" formatCode="#,##0">
                        <c:v>4500</c:v>
                      </c:pt>
                      <c:pt idx="5" formatCode="#,##0">
                        <c:v>4500</c:v>
                      </c:pt>
                    </c:numCache>
                  </c:numRef>
                </c:val>
                <c:extLst xmlns:c15="http://schemas.microsoft.com/office/drawing/2012/chart">
                  <c:ext xmlns:c16="http://schemas.microsoft.com/office/drawing/2014/chart" uri="{C3380CC4-5D6E-409C-BE32-E72D297353CC}">
                    <c16:uniqueId val="{00000039-1E5E-45A4-9F6D-A72D74C85A97}"/>
                  </c:ext>
                </c:extLst>
              </c15:ser>
            </c15:filteredBarSeries>
            <c15:filteredBarSeries>
              <c15:ser>
                <c:idx val="56"/>
                <c:order val="56"/>
                <c:tx>
                  <c:strRef>
                    <c:extLst xmlns:c15="http://schemas.microsoft.com/office/drawing/2012/chart">
                      <c:ext xmlns:c15="http://schemas.microsoft.com/office/drawing/2012/chart" uri="{02D57815-91ED-43cb-92C2-25804820EDAC}">
                        <c15:formulaRef>
                          <c15:sqref>'03. Klimatbudget'!$B$64:$D$64</c15:sqref>
                        </c15:formulaRef>
                      </c:ext>
                    </c:extLst>
                    <c:strCache>
                      <c:ptCount val="3"/>
                      <c:pt idx="0">
                        <c:v>Genomsnittlig emissionsfaktor</c:v>
                      </c:pt>
                      <c:pt idx="1">
                        <c:v>kgCO2e/person,år</c:v>
                      </c:pt>
                    </c:strCache>
                  </c:strRef>
                </c:tx>
                <c:spPr>
                  <a:solidFill>
                    <a:schemeClr val="accent3"/>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Klimatbudget'!$E$64:$AH$64</c15:sqref>
                        </c15:fullRef>
                        <c15:formulaRef>
                          <c15:sqref>('03. Klimatbudget'!$I$64,'03. Klimatbudget'!$N$64,'03. Klimatbudget'!$S$64,'03. Klimatbudget'!$X$64,'03. Klimatbudget'!$AC$64,'03. Klimatbudget'!$AH$64)</c15:sqref>
                        </c15:formulaRef>
                      </c:ext>
                    </c:extLst>
                    <c:numCache>
                      <c:formatCode>0%</c:formatCode>
                      <c:ptCount val="6"/>
                      <c:pt idx="0" formatCode="#,##0">
                        <c:v>130</c:v>
                      </c:pt>
                      <c:pt idx="1" formatCode="#,##0">
                        <c:v>76.7637</c:v>
                      </c:pt>
                      <c:pt idx="2" formatCode="#,##0">
                        <c:v>45.32819721300001</c:v>
                      </c:pt>
                      <c:pt idx="3" formatCode="#,##0">
                        <c:v>26.76584717230438</c:v>
                      </c:pt>
                      <c:pt idx="4" formatCode="#,##0">
                        <c:v>15.804965096774016</c:v>
                      </c:pt>
                      <c:pt idx="5" formatCode="#,##0">
                        <c:v>9.3326738399940901</c:v>
                      </c:pt>
                    </c:numCache>
                  </c:numRef>
                </c:val>
                <c:extLst xmlns:c15="http://schemas.microsoft.com/office/drawing/2012/chart">
                  <c:ext xmlns:c16="http://schemas.microsoft.com/office/drawing/2014/chart" uri="{C3380CC4-5D6E-409C-BE32-E72D297353CC}">
                    <c16:uniqueId val="{0000003A-1E5E-45A4-9F6D-A72D74C85A97}"/>
                  </c:ext>
                </c:extLst>
              </c15:ser>
            </c15:filteredBarSeries>
            <c15:filteredBarSeries>
              <c15:ser>
                <c:idx val="58"/>
                <c:order val="58"/>
                <c:tx>
                  <c:strRef>
                    <c:extLst xmlns:c15="http://schemas.microsoft.com/office/drawing/2012/chart">
                      <c:ext xmlns:c15="http://schemas.microsoft.com/office/drawing/2012/chart" uri="{02D57815-91ED-43cb-92C2-25804820EDAC}">
                        <c15:formulaRef>
                          <c15:sqref>'03. Klimatbudget'!$B$66:$D$66</c15:sqref>
                        </c15:formulaRef>
                      </c:ext>
                    </c:extLst>
                    <c:strCache>
                      <c:ptCount val="3"/>
                      <c:pt idx="0">
                        <c:v>Hyrda kvadratmetrar lokalyta</c:v>
                      </c:pt>
                      <c:pt idx="1">
                        <c:v>m2</c:v>
                      </c:pt>
                    </c:strCache>
                  </c:strRef>
                </c:tx>
                <c:spPr>
                  <a:solidFill>
                    <a:schemeClr val="accent5"/>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Klimatbudget'!$E$66:$AH$66</c15:sqref>
                        </c15:fullRef>
                        <c15:formulaRef>
                          <c15:sqref>('03. Klimatbudget'!$I$66,'03. Klimatbudget'!$N$66,'03. Klimatbudget'!$S$66,'03. Klimatbudget'!$X$66,'03. Klimatbudget'!$AC$66,'03. Klimatbudget'!$AH$66)</c15:sqref>
                        </c15:formulaRef>
                      </c:ext>
                    </c:extLst>
                    <c:numCache>
                      <c:formatCode>0%</c:formatCode>
                      <c:ptCount val="6"/>
                      <c:pt idx="0" formatCode="#,##0">
                        <c:v>250000</c:v>
                      </c:pt>
                      <c:pt idx="1" formatCode="#,##0">
                        <c:v>250000</c:v>
                      </c:pt>
                      <c:pt idx="2" formatCode="#,##0">
                        <c:v>250000</c:v>
                      </c:pt>
                      <c:pt idx="3" formatCode="#,##0">
                        <c:v>250000</c:v>
                      </c:pt>
                      <c:pt idx="4" formatCode="#,##0">
                        <c:v>250000</c:v>
                      </c:pt>
                      <c:pt idx="5" formatCode="#,##0">
                        <c:v>250000</c:v>
                      </c:pt>
                    </c:numCache>
                  </c:numRef>
                </c:val>
                <c:extLst xmlns:c15="http://schemas.microsoft.com/office/drawing/2012/chart">
                  <c:ext xmlns:c16="http://schemas.microsoft.com/office/drawing/2014/chart" uri="{C3380CC4-5D6E-409C-BE32-E72D297353CC}">
                    <c16:uniqueId val="{0000003B-1E5E-45A4-9F6D-A72D74C85A97}"/>
                  </c:ext>
                </c:extLst>
              </c15:ser>
            </c15:filteredBarSeries>
            <c15:filteredBarSeries>
              <c15:ser>
                <c:idx val="59"/>
                <c:order val="59"/>
                <c:tx>
                  <c:strRef>
                    <c:extLst xmlns:c15="http://schemas.microsoft.com/office/drawing/2012/chart">
                      <c:ext xmlns:c15="http://schemas.microsoft.com/office/drawing/2012/chart" uri="{02D57815-91ED-43cb-92C2-25804820EDAC}">
                        <c15:formulaRef>
                          <c15:sqref>'03. Klimatbudget'!$B$68:$D$68</c15:sqref>
                        </c15:formulaRef>
                      </c:ext>
                    </c:extLst>
                    <c:strCache>
                      <c:ptCount val="3"/>
                      <c:pt idx="0">
                        <c:v>Köldmedieläckage fastighetsdrift</c:v>
                      </c:pt>
                      <c:pt idx="1">
                        <c:v>tCO2e</c:v>
                      </c:pt>
                    </c:strCache>
                  </c:strRef>
                </c:tx>
                <c:spPr>
                  <a:solidFill>
                    <a:schemeClr val="accent6"/>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Klimatbudget'!$E$68:$AH$68</c15:sqref>
                        </c15:fullRef>
                        <c15:formulaRef>
                          <c15:sqref>('03. Klimatbudget'!$I$68,'03. Klimatbudget'!$N$68,'03. Klimatbudget'!$S$68,'03. Klimatbudget'!$X$68,'03. Klimatbudget'!$AC$68,'03. Klimatbudget'!$AH$68)</c15:sqref>
                        </c15:formulaRef>
                      </c:ext>
                    </c:extLst>
                    <c:numCache>
                      <c:formatCode>0%</c:formatCode>
                      <c:ptCount val="6"/>
                      <c:pt idx="0" formatCode="#,##0">
                        <c:v>60</c:v>
                      </c:pt>
                      <c:pt idx="1" formatCode="#,##0">
                        <c:v>35.429400000000001</c:v>
                      </c:pt>
                      <c:pt idx="2" formatCode="#,##0">
                        <c:v>20.920706406000004</c:v>
                      </c:pt>
                      <c:pt idx="3" formatCode="#,##0">
                        <c:v>12.353467925678945</c:v>
                      </c:pt>
                      <c:pt idx="4" formatCode="#,##0">
                        <c:v>7.2945992754341615</c:v>
                      </c:pt>
                      <c:pt idx="5" formatCode="#,##0">
                        <c:v>4.3073879261511188</c:v>
                      </c:pt>
                    </c:numCache>
                  </c:numRef>
                </c:val>
                <c:extLst xmlns:c15="http://schemas.microsoft.com/office/drawing/2012/chart">
                  <c:ext xmlns:c16="http://schemas.microsoft.com/office/drawing/2014/chart" uri="{C3380CC4-5D6E-409C-BE32-E72D297353CC}">
                    <c16:uniqueId val="{0000003C-1E5E-45A4-9F6D-A72D74C85A97}"/>
                  </c:ext>
                </c:extLst>
              </c15:ser>
            </c15:filteredBarSeries>
            <c15:filteredBarSeries>
              <c15:ser>
                <c:idx val="60"/>
                <c:order val="60"/>
                <c:tx>
                  <c:strRef>
                    <c:extLst xmlns:c15="http://schemas.microsoft.com/office/drawing/2012/chart">
                      <c:ext xmlns:c15="http://schemas.microsoft.com/office/drawing/2012/chart" uri="{02D57815-91ED-43cb-92C2-25804820EDAC}">
                        <c15:formulaRef>
                          <c15:sqref>'03. Klimatbudget'!$B$69:$D$69</c15:sqref>
                        </c15:formulaRef>
                      </c:ext>
                    </c:extLst>
                    <c:strCache>
                      <c:ptCount val="3"/>
                      <c:pt idx="0">
                        <c:v>Övriga utsläpp inhyrda tillgångar</c:v>
                      </c:pt>
                      <c:pt idx="1">
                        <c:v>tCO2e</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Klimatbudget'!$E$69:$AH$69</c15:sqref>
                        </c15:fullRef>
                        <c15:formulaRef>
                          <c15:sqref>('03. Klimatbudget'!$I$69,'03. Klimatbudget'!$N$69,'03. Klimatbudget'!$S$69,'03. Klimatbudget'!$X$69,'03. Klimatbudget'!$AC$69,'03. Klimatbudget'!$AH$69)</c15:sqref>
                        </c15:formulaRef>
                      </c:ext>
                    </c:extLst>
                    <c:numCache>
                      <c:formatCode>0%</c:formatCode>
                      <c:ptCount val="6"/>
                      <c:pt idx="0" formatCode="#,##0">
                        <c:v>500</c:v>
                      </c:pt>
                      <c:pt idx="1" formatCode="#,##0">
                        <c:v>295.245</c:v>
                      </c:pt>
                      <c:pt idx="2" formatCode="#,##0">
                        <c:v>174.33922005000005</c:v>
                      </c:pt>
                      <c:pt idx="3" formatCode="#,##0">
                        <c:v>102.94556604732455</c:v>
                      </c:pt>
                      <c:pt idx="4" formatCode="#,##0">
                        <c:v>60.788327295284688</c:v>
                      </c:pt>
                      <c:pt idx="5" formatCode="#,##0">
                        <c:v>35.894899384592655</c:v>
                      </c:pt>
                    </c:numCache>
                  </c:numRef>
                </c:val>
                <c:extLst xmlns:c15="http://schemas.microsoft.com/office/drawing/2012/chart">
                  <c:ext xmlns:c16="http://schemas.microsoft.com/office/drawing/2014/chart" uri="{C3380CC4-5D6E-409C-BE32-E72D297353CC}">
                    <c16:uniqueId val="{0000003D-1E5E-45A4-9F6D-A72D74C85A97}"/>
                  </c:ext>
                </c:extLst>
              </c15:ser>
            </c15:filteredBarSeries>
            <c15:filteredBarSeries>
              <c15:ser>
                <c:idx val="61"/>
                <c:order val="61"/>
                <c:tx>
                  <c:strRef>
                    <c:extLst xmlns:c15="http://schemas.microsoft.com/office/drawing/2012/chart">
                      <c:ext xmlns:c15="http://schemas.microsoft.com/office/drawing/2012/chart" uri="{02D57815-91ED-43cb-92C2-25804820EDAC}">
                        <c15:formulaRef>
                          <c15:sqref>'03. Klimatbudget'!$B$70:$D$70</c15:sqref>
                        </c15:formulaRef>
                      </c:ext>
                    </c:extLst>
                    <c:strCache>
                      <c:ptCount val="3"/>
                      <c:pt idx="0">
                        <c:v>Scope 3.9 - Nedströms transporter</c:v>
                      </c:pt>
                      <c:pt idx="1">
                        <c:v>tCO2e</c:v>
                      </c:pt>
                    </c:strCache>
                  </c:strRef>
                </c:tx>
                <c:spPr>
                  <a:solidFill>
                    <a:schemeClr val="accent2">
                      <a:lumMod val="6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Klimatbudget'!$E$70:$AH$70</c15:sqref>
                        </c15:fullRef>
                        <c15:formulaRef>
                          <c15:sqref>('03. Klimatbudget'!$I$70,'03. Klimatbudget'!$N$70,'03. Klimatbudget'!$S$70,'03. Klimatbudget'!$X$70,'03. Klimatbudget'!$AC$70,'03. Klimatbudget'!$AH$70)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3E-1E5E-45A4-9F6D-A72D74C85A97}"/>
                  </c:ext>
                </c:extLst>
              </c15:ser>
            </c15:filteredBarSeries>
            <c15:filteredBarSeries>
              <c15:ser>
                <c:idx val="62"/>
                <c:order val="62"/>
                <c:tx>
                  <c:strRef>
                    <c:extLst xmlns:c15="http://schemas.microsoft.com/office/drawing/2012/chart">
                      <c:ext xmlns:c15="http://schemas.microsoft.com/office/drawing/2012/chart" uri="{02D57815-91ED-43cb-92C2-25804820EDAC}">
                        <c15:formulaRef>
                          <c15:sqref>'03. Klimatbudget'!$B$71:$D$71</c15:sqref>
                        </c15:formulaRef>
                      </c:ext>
                    </c:extLst>
                    <c:strCache>
                      <c:ptCount val="3"/>
                      <c:pt idx="0">
                        <c:v>Scope 3.10 - Bearbetning av sålda produkter</c:v>
                      </c:pt>
                      <c:pt idx="1">
                        <c:v>tCO2e</c:v>
                      </c:pt>
                    </c:strCache>
                  </c:strRef>
                </c:tx>
                <c:spPr>
                  <a:solidFill>
                    <a:schemeClr val="accent3">
                      <a:lumMod val="6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Klimatbudget'!$E$71:$AH$71</c15:sqref>
                        </c15:fullRef>
                        <c15:formulaRef>
                          <c15:sqref>('03. Klimatbudget'!$I$71,'03. Klimatbudget'!$N$71,'03. Klimatbudget'!$S$71,'03. Klimatbudget'!$X$71,'03. Klimatbudget'!$AC$71,'03. Klimatbudget'!$AH$71)</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3F-1E5E-45A4-9F6D-A72D74C85A97}"/>
                  </c:ext>
                </c:extLst>
              </c15:ser>
            </c15:filteredBarSeries>
            <c15:filteredBarSeries>
              <c15:ser>
                <c:idx val="63"/>
                <c:order val="63"/>
                <c:tx>
                  <c:strRef>
                    <c:extLst xmlns:c15="http://schemas.microsoft.com/office/drawing/2012/chart">
                      <c:ext xmlns:c15="http://schemas.microsoft.com/office/drawing/2012/chart" uri="{02D57815-91ED-43cb-92C2-25804820EDAC}">
                        <c15:formulaRef>
                          <c15:sqref>'03. Klimatbudget'!$B$72:$D$72</c15:sqref>
                        </c15:formulaRef>
                      </c:ext>
                    </c:extLst>
                    <c:strCache>
                      <c:ptCount val="3"/>
                      <c:pt idx="0">
                        <c:v>Scope 3.11 - Användning av sålda produkter</c:v>
                      </c:pt>
                      <c:pt idx="1">
                        <c:v>tCO2e</c:v>
                      </c:pt>
                    </c:strCache>
                  </c:strRef>
                </c:tx>
                <c:spPr>
                  <a:solidFill>
                    <a:schemeClr val="accent4">
                      <a:lumMod val="6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Klimatbudget'!$E$72:$AH$72</c15:sqref>
                        </c15:fullRef>
                        <c15:formulaRef>
                          <c15:sqref>('03. Klimatbudget'!$I$72,'03. Klimatbudget'!$N$72,'03. Klimatbudget'!$S$72,'03. Klimatbudget'!$X$72,'03. Klimatbudget'!$AC$72,'03. Klimatbudget'!$AH$72)</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40-1E5E-45A4-9F6D-A72D74C85A97}"/>
                  </c:ext>
                </c:extLst>
              </c15:ser>
            </c15:filteredBarSeries>
            <c15:filteredBarSeries>
              <c15:ser>
                <c:idx val="64"/>
                <c:order val="64"/>
                <c:tx>
                  <c:strRef>
                    <c:extLst xmlns:c15="http://schemas.microsoft.com/office/drawing/2012/chart">
                      <c:ext xmlns:c15="http://schemas.microsoft.com/office/drawing/2012/chart" uri="{02D57815-91ED-43cb-92C2-25804820EDAC}">
                        <c15:formulaRef>
                          <c15:sqref>'03. Klimatbudget'!$B$73:$D$73</c15:sqref>
                        </c15:formulaRef>
                      </c:ext>
                    </c:extLst>
                    <c:strCache>
                      <c:ptCount val="3"/>
                      <c:pt idx="0">
                        <c:v>Scope 3.12 -  Slutbehandling av sålda produkter</c:v>
                      </c:pt>
                      <c:pt idx="1">
                        <c:v>tCO2e</c:v>
                      </c:pt>
                    </c:strCache>
                  </c:strRef>
                </c:tx>
                <c:spPr>
                  <a:solidFill>
                    <a:schemeClr val="accent5">
                      <a:lumMod val="6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Klimatbudget'!$E$73:$AH$73</c15:sqref>
                        </c15:fullRef>
                        <c15:formulaRef>
                          <c15:sqref>('03. Klimatbudget'!$I$73,'03. Klimatbudget'!$N$73,'03. Klimatbudget'!$S$73,'03. Klimatbudget'!$X$73,'03. Klimatbudget'!$AC$73,'03. Klimatbudget'!$AH$73)</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41-1E5E-45A4-9F6D-A72D74C85A97}"/>
                  </c:ext>
                </c:extLst>
              </c15:ser>
            </c15:filteredBarSeries>
            <c15:filteredBarSeries>
              <c15:ser>
                <c:idx val="65"/>
                <c:order val="65"/>
                <c:tx>
                  <c:strRef>
                    <c:extLst xmlns:c15="http://schemas.microsoft.com/office/drawing/2012/chart">
                      <c:ext xmlns:c15="http://schemas.microsoft.com/office/drawing/2012/chart" uri="{02D57815-91ED-43cb-92C2-25804820EDAC}">
                        <c15:formulaRef>
                          <c15:sqref>'03. Klimatbudget'!$B$74:$D$74</c15:sqref>
                        </c15:formulaRef>
                      </c:ext>
                    </c:extLst>
                    <c:strCache>
                      <c:ptCount val="3"/>
                      <c:pt idx="0">
                        <c:v>Scope 3.13 - Nedströms uthyrda tillgångar</c:v>
                      </c:pt>
                      <c:pt idx="1">
                        <c:v>tCO2e</c:v>
                      </c:pt>
                    </c:strCache>
                  </c:strRef>
                </c:tx>
                <c:spPr>
                  <a:solidFill>
                    <a:schemeClr val="accent6">
                      <a:lumMod val="6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Klimatbudget'!$E$74:$AH$74</c15:sqref>
                        </c15:fullRef>
                        <c15:formulaRef>
                          <c15:sqref>('03. Klimatbudget'!$I$74,'03. Klimatbudget'!$N$74,'03. Klimatbudget'!$S$74,'03. Klimatbudget'!$X$74,'03. Klimatbudget'!$AC$74,'03. Klimatbudget'!$AH$74)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42-1E5E-45A4-9F6D-A72D74C85A97}"/>
                  </c:ext>
                </c:extLst>
              </c15:ser>
            </c15:filteredBarSeries>
            <c15:filteredBarSeries>
              <c15:ser>
                <c:idx val="66"/>
                <c:order val="66"/>
                <c:tx>
                  <c:strRef>
                    <c:extLst xmlns:c15="http://schemas.microsoft.com/office/drawing/2012/chart">
                      <c:ext xmlns:c15="http://schemas.microsoft.com/office/drawing/2012/chart" uri="{02D57815-91ED-43cb-92C2-25804820EDAC}">
                        <c15:formulaRef>
                          <c15:sqref>'03. Klimatbudget'!$B$75:$D$75</c15:sqref>
                        </c15:formulaRef>
                      </c:ext>
                    </c:extLst>
                    <c:strCache>
                      <c:ptCount val="3"/>
                      <c:pt idx="0">
                        <c:v>Scope 3.14 - Frachise</c:v>
                      </c:pt>
                      <c:pt idx="1">
                        <c:v>tCO2e</c:v>
                      </c:pt>
                    </c:strCache>
                  </c:strRef>
                </c:tx>
                <c:spPr>
                  <a:solidFill>
                    <a:schemeClr val="accent1">
                      <a:lumMod val="80000"/>
                      <a:lumOff val="2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Klimatbudget'!$E$75:$AH$75</c15:sqref>
                        </c15:fullRef>
                        <c15:formulaRef>
                          <c15:sqref>('03. Klimatbudget'!$I$75,'03. Klimatbudget'!$N$75,'03. Klimatbudget'!$S$75,'03. Klimatbudget'!$X$75,'03. Klimatbudget'!$AC$75,'03. Klimatbudget'!$AH$75)</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43-1E5E-45A4-9F6D-A72D74C85A97}"/>
                  </c:ext>
                </c:extLst>
              </c15:ser>
            </c15:filteredBarSeries>
            <c15:filteredBarSeries>
              <c15:ser>
                <c:idx val="68"/>
                <c:order val="68"/>
                <c:tx>
                  <c:strRef>
                    <c:extLst xmlns:c15="http://schemas.microsoft.com/office/drawing/2012/chart">
                      <c:ext xmlns:c15="http://schemas.microsoft.com/office/drawing/2012/chart" uri="{02D57815-91ED-43cb-92C2-25804820EDAC}">
                        <c15:formulaRef>
                          <c15:sqref>'03. Klimatbudget'!$B$77:$D$77</c15:sqref>
                        </c15:formulaRef>
                      </c:ext>
                    </c:extLst>
                    <c:strCache>
                      <c:ptCount val="3"/>
                      <c:pt idx="0">
                        <c:v>Omsättning intressebolag</c:v>
                      </c:pt>
                      <c:pt idx="1">
                        <c:v>SEK</c:v>
                      </c:pt>
                    </c:strCache>
                  </c:strRef>
                </c:tx>
                <c:spPr>
                  <a:solidFill>
                    <a:schemeClr val="accent3">
                      <a:lumMod val="80000"/>
                      <a:lumOff val="2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Klimatbudget'!$E$77:$AH$77</c15:sqref>
                        </c15:fullRef>
                        <c15:formulaRef>
                          <c15:sqref>('03. Klimatbudget'!$I$77,'03. Klimatbudget'!$N$77,'03. Klimatbudget'!$S$77,'03. Klimatbudget'!$X$77,'03. Klimatbudget'!$AC$77,'03. Klimatbudget'!$AH$77)</c15:sqref>
                        </c15:formulaRef>
                      </c:ext>
                    </c:extLst>
                    <c:numCache>
                      <c:formatCode>0%</c:formatCode>
                      <c:ptCount val="6"/>
                      <c:pt idx="0" formatCode="#,##0">
                        <c:v>2000000</c:v>
                      </c:pt>
                      <c:pt idx="1" formatCode="#,##0">
                        <c:v>2102020.1002000002</c:v>
                      </c:pt>
                      <c:pt idx="2" formatCode="#,##0">
                        <c:v>2209244.2508224095</c:v>
                      </c:pt>
                      <c:pt idx="3" formatCode="#,##0">
                        <c:v>2321937.9107399969</c:v>
                      </c:pt>
                      <c:pt idx="4" formatCode="#,##0">
                        <c:v>2440380.0798959336</c:v>
                      </c:pt>
                      <c:pt idx="5" formatCode="#,##0">
                        <c:v>2564863.9900344675</c:v>
                      </c:pt>
                    </c:numCache>
                  </c:numRef>
                </c:val>
                <c:extLst xmlns:c15="http://schemas.microsoft.com/office/drawing/2012/chart">
                  <c:ext xmlns:c16="http://schemas.microsoft.com/office/drawing/2014/chart" uri="{C3380CC4-5D6E-409C-BE32-E72D297353CC}">
                    <c16:uniqueId val="{00000044-1E5E-45A4-9F6D-A72D74C85A97}"/>
                  </c:ext>
                </c:extLst>
              </c15:ser>
            </c15:filteredBarSeries>
            <c15:filteredBarSeries>
              <c15:ser>
                <c:idx val="69"/>
                <c:order val="69"/>
                <c:tx>
                  <c:strRef>
                    <c:extLst xmlns:c15="http://schemas.microsoft.com/office/drawing/2012/chart">
                      <c:ext xmlns:c15="http://schemas.microsoft.com/office/drawing/2012/chart" uri="{02D57815-91ED-43cb-92C2-25804820EDAC}">
                        <c15:formulaRef>
                          <c15:sqref>'03. Klimatbudget'!$B$78:$D$78</c15:sqref>
                        </c15:formulaRef>
                      </c:ext>
                    </c:extLst>
                    <c:strCache>
                      <c:ptCount val="3"/>
                      <c:pt idx="0">
                        <c:v>Genomsnittlig emissionsfaktor</c:v>
                      </c:pt>
                      <c:pt idx="1">
                        <c:v>kgCO2e/SEK</c:v>
                      </c:pt>
                    </c:strCache>
                  </c:strRef>
                </c:tx>
                <c:spPr>
                  <a:solidFill>
                    <a:schemeClr val="accent4">
                      <a:lumMod val="80000"/>
                      <a:lumOff val="2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Klimatbudget'!$E$78:$AH$78</c15:sqref>
                        </c15:fullRef>
                        <c15:formulaRef>
                          <c15:sqref>('03. Klimatbudget'!$I$78,'03. Klimatbudget'!$N$78,'03. Klimatbudget'!$S$78,'03. Klimatbudget'!$X$78,'03. Klimatbudget'!$AC$78,'03. Klimatbudget'!$AH$78)</c15:sqref>
                        </c15:formulaRef>
                      </c:ext>
                    </c:extLst>
                    <c:numCache>
                      <c:formatCode>0%</c:formatCode>
                      <c:ptCount val="6"/>
                      <c:pt idx="0" formatCode="#\ ##0.0000">
                        <c:v>1.48E-3</c:v>
                      </c:pt>
                      <c:pt idx="1" formatCode="#\ ##0.0000">
                        <c:v>8.7392520000000018E-4</c:v>
                      </c:pt>
                      <c:pt idx="2" formatCode="#\ ##0.0000">
                        <c:v>5.1604409134800014E-4</c:v>
                      </c:pt>
                      <c:pt idx="3" formatCode="#\ ##0.0000">
                        <c:v>3.0471887550008063E-4</c:v>
                      </c:pt>
                      <c:pt idx="4" formatCode="#\ ##0.0000">
                        <c:v>1.7993344879404266E-4</c:v>
                      </c:pt>
                      <c:pt idx="5" formatCode="#\ ##0.0000">
                        <c:v>1.0624890217839425E-4</c:v>
                      </c:pt>
                    </c:numCache>
                  </c:numRef>
                </c:val>
                <c:extLst xmlns:c15="http://schemas.microsoft.com/office/drawing/2012/chart">
                  <c:ext xmlns:c16="http://schemas.microsoft.com/office/drawing/2014/chart" uri="{C3380CC4-5D6E-409C-BE32-E72D297353CC}">
                    <c16:uniqueId val="{00000045-1E5E-45A4-9F6D-A72D74C85A97}"/>
                  </c:ext>
                </c:extLst>
              </c15:ser>
            </c15:filteredBarSeries>
            <c15:filteredBarSeries>
              <c15:ser>
                <c:idx val="70"/>
                <c:order val="70"/>
                <c:tx>
                  <c:strRef>
                    <c:extLst xmlns:c15="http://schemas.microsoft.com/office/drawing/2012/chart">
                      <c:ext xmlns:c15="http://schemas.microsoft.com/office/drawing/2012/chart" uri="{02D57815-91ED-43cb-92C2-25804820EDAC}">
                        <c15:formulaRef>
                          <c15:sqref>'03. Klimatbudget'!$B$79:$D$79</c15:sqref>
                        </c15:formulaRef>
                      </c:ext>
                    </c:extLst>
                    <c:strCache>
                      <c:ptCount val="3"/>
                      <c:pt idx="0">
                        <c:v>Genomsnittlig emissionsfaktor</c:v>
                      </c:pt>
                      <c:pt idx="1">
                        <c:v>kgCO2e/SEK</c:v>
                      </c:pt>
                    </c:strCache>
                  </c:strRef>
                </c:tx>
                <c:spPr>
                  <a:solidFill>
                    <a:schemeClr val="accent5">
                      <a:lumMod val="80000"/>
                      <a:lumOff val="2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Klimatbudget'!$E$79:$AH$79</c15:sqref>
                        </c15:fullRef>
                        <c15:formulaRef>
                          <c15:sqref>('03. Klimatbudget'!$I$79,'03. Klimatbudget'!$N$79,'03. Klimatbudget'!$S$79,'03. Klimatbudget'!$X$79,'03. Klimatbudget'!$AC$79,'03. Klimatbudget'!$AH$79)</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46-1E5E-45A4-9F6D-A72D74C85A97}"/>
                  </c:ext>
                </c:extLst>
              </c15:ser>
            </c15:filteredBarSeries>
            <c15:filteredBarSeries>
              <c15:ser>
                <c:idx val="71"/>
                <c:order val="71"/>
                <c:tx>
                  <c:strRef>
                    <c:extLst xmlns:c15="http://schemas.microsoft.com/office/drawing/2012/chart">
                      <c:ext xmlns:c15="http://schemas.microsoft.com/office/drawing/2012/chart" uri="{02D57815-91ED-43cb-92C2-25804820EDAC}">
                        <c15:formulaRef>
                          <c15:sqref>'03. Klimatbudget'!$B$80:$D$80</c15:sqref>
                        </c15:formulaRef>
                      </c:ext>
                    </c:extLst>
                    <c:strCache>
                      <c:ptCount val="3"/>
                      <c:pt idx="0">
                        <c:v>Totala utsläpp Scope 1, 2 och 3 </c:v>
                      </c:pt>
                    </c:strCache>
                  </c:strRef>
                </c:tx>
                <c:spPr>
                  <a:solidFill>
                    <a:schemeClr val="accent6">
                      <a:lumMod val="80000"/>
                      <a:lumOff val="2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Klimatbudget'!$E$80:$AH$80</c15:sqref>
                        </c15:fullRef>
                        <c15:formulaRef>
                          <c15:sqref>('03. Klimatbudget'!$I$80,'03. Klimatbudget'!$N$80,'03. Klimatbudget'!$S$80,'03. Klimatbudget'!$X$80,'03. Klimatbudget'!$AC$80,'03. Klimatbudget'!$AH$80)</c15:sqref>
                        </c15:formulaRef>
                      </c:ext>
                    </c:extLst>
                    <c:numCache>
                      <c:formatCode>#,##0</c:formatCode>
                      <c:ptCount val="6"/>
                    </c:numCache>
                  </c:numRef>
                </c:val>
                <c:extLst xmlns:c15="http://schemas.microsoft.com/office/drawing/2012/chart">
                  <c:ext xmlns:c16="http://schemas.microsoft.com/office/drawing/2014/chart" uri="{C3380CC4-5D6E-409C-BE32-E72D297353CC}">
                    <c16:uniqueId val="{00000047-1E5E-45A4-9F6D-A72D74C85A97}"/>
                  </c:ext>
                </c:extLst>
              </c15:ser>
            </c15:filteredBarSeries>
            <c15:filteredBarSeries>
              <c15:ser>
                <c:idx val="72"/>
                <c:order val="72"/>
                <c:tx>
                  <c:strRef>
                    <c:extLst xmlns:c15="http://schemas.microsoft.com/office/drawing/2012/chart">
                      <c:ext xmlns:c15="http://schemas.microsoft.com/office/drawing/2012/chart" uri="{02D57815-91ED-43cb-92C2-25804820EDAC}">
                        <c15:formulaRef>
                          <c15:sqref>'03. Klimatbudget'!$B$81:$D$81</c15:sqref>
                        </c15:formulaRef>
                      </c:ext>
                    </c:extLst>
                    <c:strCache>
                      <c:ptCount val="3"/>
                      <c:pt idx="0">
                        <c:v>Totala utsläpp</c:v>
                      </c:pt>
                      <c:pt idx="1">
                        <c:v>tCO2e</c:v>
                      </c:pt>
                    </c:strCache>
                  </c:strRef>
                </c:tx>
                <c:spPr>
                  <a:solidFill>
                    <a:schemeClr val="accent1">
                      <a:lumMod val="8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Klimatbudget'!$E$81:$AH$81</c15:sqref>
                        </c15:fullRef>
                        <c15:formulaRef>
                          <c15:sqref>('03. Klimatbudget'!$I$81,'03. Klimatbudget'!$N$81,'03. Klimatbudget'!$S$81,'03. Klimatbudget'!$X$81,'03. Klimatbudget'!$AC$81,'03. Klimatbudget'!$AH$81)</c15:sqref>
                        </c15:formulaRef>
                      </c:ext>
                    </c:extLst>
                    <c:numCache>
                      <c:formatCode>General</c:formatCode>
                      <c:ptCount val="6"/>
                      <c:pt idx="0" formatCode="#,##0">
                        <c:v>24154.85</c:v>
                      </c:pt>
                      <c:pt idx="1" formatCode="#,##0">
                        <c:v>14377.725234539117</c:v>
                      </c:pt>
                      <c:pt idx="2" formatCode="#,##0">
                        <c:v>8562.6838748839527</c:v>
                      </c:pt>
                      <c:pt idx="3" formatCode="#,##0">
                        <c:v>5102.5581819196559</c:v>
                      </c:pt>
                      <c:pt idx="4" formatCode="#,##0">
                        <c:v>3042.6914951181502</c:v>
                      </c:pt>
                      <c:pt idx="5" formatCode="#,##0">
                        <c:v>1815.7898545295502</c:v>
                      </c:pt>
                    </c:numCache>
                  </c:numRef>
                </c:val>
                <c:extLst xmlns:c15="http://schemas.microsoft.com/office/drawing/2012/chart">
                  <c:ext xmlns:c16="http://schemas.microsoft.com/office/drawing/2014/chart" uri="{C3380CC4-5D6E-409C-BE32-E72D297353CC}">
                    <c16:uniqueId val="{00000048-1E5E-45A4-9F6D-A72D74C85A97}"/>
                  </c:ext>
                </c:extLst>
              </c15:ser>
            </c15:filteredBarSeries>
            <c15:filteredBarSeries>
              <c15:ser>
                <c:idx val="73"/>
                <c:order val="73"/>
                <c:tx>
                  <c:strRef>
                    <c:extLst xmlns:c15="http://schemas.microsoft.com/office/drawing/2012/chart">
                      <c:ext xmlns:c15="http://schemas.microsoft.com/office/drawing/2012/chart" uri="{02D57815-91ED-43cb-92C2-25804820EDAC}">
                        <c15:formulaRef>
                          <c15:sqref>'03. Klimatbudget'!$B$82:$D$82</c15:sqref>
                        </c15:formulaRef>
                      </c:ext>
                    </c:extLst>
                    <c:strCache>
                      <c:ptCount val="3"/>
                      <c:pt idx="0">
                        <c:v>Total utsläppsintensitet per student och forskare</c:v>
                      </c:pt>
                      <c:pt idx="1">
                        <c:v>tCO2e/person</c:v>
                      </c:pt>
                    </c:strCache>
                  </c:strRef>
                </c:tx>
                <c:spPr>
                  <a:solidFill>
                    <a:schemeClr val="accent2">
                      <a:lumMod val="8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Klimatbudget'!$E$82:$AH$82</c15:sqref>
                        </c15:fullRef>
                        <c15:formulaRef>
                          <c15:sqref>('03. Klimatbudget'!$I$82,'03. Klimatbudget'!$N$82,'03. Klimatbudget'!$S$82,'03. Klimatbudget'!$X$82,'03. Klimatbudget'!$AC$82,'03. Klimatbudget'!$AH$82)</c15:sqref>
                        </c15:formulaRef>
                      </c:ext>
                    </c:extLst>
                    <c:numCache>
                      <c:formatCode>General</c:formatCode>
                      <c:ptCount val="6"/>
                      <c:pt idx="0" formatCode="0.00">
                        <c:v>0.56834941176470588</c:v>
                      </c:pt>
                      <c:pt idx="1" formatCode="0.00">
                        <c:v>0.33829941728327334</c:v>
                      </c:pt>
                      <c:pt idx="2" formatCode="0.00">
                        <c:v>0.20147491470315182</c:v>
                      </c:pt>
                      <c:pt idx="3" formatCode="0.00">
                        <c:v>0.12006019251575661</c:v>
                      </c:pt>
                      <c:pt idx="4" formatCode="0.00">
                        <c:v>7.1592741061603529E-2</c:v>
                      </c:pt>
                      <c:pt idx="5" formatCode="0.00">
                        <c:v>4.2724467165401181E-2</c:v>
                      </c:pt>
                    </c:numCache>
                  </c:numRef>
                </c:val>
                <c:extLst xmlns:c15="http://schemas.microsoft.com/office/drawing/2012/chart">
                  <c:ext xmlns:c16="http://schemas.microsoft.com/office/drawing/2014/chart" uri="{C3380CC4-5D6E-409C-BE32-E72D297353CC}">
                    <c16:uniqueId val="{00000049-1E5E-45A4-9F6D-A72D74C85A97}"/>
                  </c:ext>
                </c:extLst>
              </c15:ser>
            </c15:filteredBarSeries>
          </c:ext>
        </c:extLst>
      </c:barChart>
      <c:catAx>
        <c:axId val="1309806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309801375"/>
        <c:crosses val="autoZero"/>
        <c:auto val="1"/>
        <c:lblAlgn val="ctr"/>
        <c:lblOffset val="100"/>
        <c:noMultiLvlLbl val="0"/>
      </c:catAx>
      <c:valAx>
        <c:axId val="130980137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v-SE"/>
                  <a:t>ton CO2e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30980665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a:t>Klimateffektivitet Lärosäte A</a:t>
            </a:r>
            <a:br>
              <a:rPr lang="sv-SE"/>
            </a:br>
            <a:r>
              <a:rPr lang="sv-SE" sz="1100"/>
              <a:t>Utsläpp</a:t>
            </a:r>
            <a:r>
              <a:rPr lang="sv-SE" sz="1100" baseline="0"/>
              <a:t> per helårsstudent och verksam forskare</a:t>
            </a:r>
            <a:br>
              <a:rPr lang="sv-SE" sz="1100" baseline="0"/>
            </a:br>
            <a:r>
              <a:rPr lang="sv-SE" sz="1100" baseline="0"/>
              <a:t>Scope 1, 2 och 3</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stacked"/>
        <c:varyColors val="0"/>
        <c:ser>
          <c:idx val="73"/>
          <c:order val="73"/>
          <c:tx>
            <c:strRef>
              <c:f>'03. Klimatbudget'!$B$82:$D$82</c:f>
              <c:strCache>
                <c:ptCount val="3"/>
                <c:pt idx="0">
                  <c:v>Total utsläppsintensitet per student och forskare</c:v>
                </c:pt>
                <c:pt idx="1">
                  <c:v>tCO2e/person</c:v>
                </c:pt>
              </c:strCache>
            </c:strRef>
          </c:tx>
          <c:spPr>
            <a:solidFill>
              <a:schemeClr val="accent2">
                <a:lumMod val="80000"/>
              </a:schemeClr>
            </a:solidFill>
            <a:ln>
              <a:noFill/>
            </a:ln>
            <a:effectLst/>
          </c:spPr>
          <c:invertIfNegative val="0"/>
          <c:cat>
            <c:strRef>
              <c:extLst>
                <c:ext xmlns:c15="http://schemas.microsoft.com/office/drawing/2012/chart" uri="{02D57815-91ED-43cb-92C2-25804820EDAC}">
                  <c15:fullRef>
                    <c15:sqref>'03. Klimatbudget'!$E$7:$AH$7</c15:sqref>
                  </c15:fullRef>
                </c:ext>
              </c:extLst>
              <c:f>('03. Klimatbudget'!$I$7,'03. Klimatbudget'!$N$7,'03. Klimatbudget'!$S$7,'03. Klimatbudget'!$X$7,'03. Klimatbudget'!$AC$7,'03. Klimatbudget'!$AH$7)</c:f>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Klimatbudget'!$E$82:$AH$82</c15:sqref>
                  </c15:fullRef>
                </c:ext>
              </c:extLst>
              <c:f>('03. Klimatbudget'!$I$82,'03. Klimatbudget'!$N$82,'03. Klimatbudget'!$S$82,'03. Klimatbudget'!$X$82,'03. Klimatbudget'!$AC$82,'03. Klimatbudget'!$AH$82)</c:f>
              <c:numCache>
                <c:formatCode>General</c:formatCode>
                <c:ptCount val="6"/>
                <c:pt idx="0" formatCode="0.00">
                  <c:v>0.56834941176470588</c:v>
                </c:pt>
                <c:pt idx="1" formatCode="0.00">
                  <c:v>0.33829941728327334</c:v>
                </c:pt>
                <c:pt idx="2" formatCode="0.00">
                  <c:v>0.20147491470315182</c:v>
                </c:pt>
                <c:pt idx="3" formatCode="0.00">
                  <c:v>0.12006019251575661</c:v>
                </c:pt>
                <c:pt idx="4" formatCode="0.00">
                  <c:v>7.1592741061603529E-2</c:v>
                </c:pt>
                <c:pt idx="5" formatCode="0.00">
                  <c:v>4.2724467165401181E-2</c:v>
                </c:pt>
              </c:numCache>
            </c:numRef>
          </c:val>
          <c:extLst xmlns:c15="http://schemas.microsoft.com/office/drawing/2012/chart">
            <c:ext xmlns:c16="http://schemas.microsoft.com/office/drawing/2014/chart" uri="{C3380CC4-5D6E-409C-BE32-E72D297353CC}">
              <c16:uniqueId val="{00000000-51AD-4E55-A44F-591DB9A91BA7}"/>
            </c:ext>
          </c:extLst>
        </c:ser>
        <c:dLbls>
          <c:showLegendKey val="0"/>
          <c:showVal val="0"/>
          <c:showCatName val="0"/>
          <c:showSerName val="0"/>
          <c:showPercent val="0"/>
          <c:showBubbleSize val="0"/>
        </c:dLbls>
        <c:gapWidth val="150"/>
        <c:overlap val="100"/>
        <c:axId val="1309806655"/>
        <c:axId val="1309801375"/>
        <c:extLst>
          <c:ext xmlns:c15="http://schemas.microsoft.com/office/drawing/2012/chart" uri="{02D57815-91ED-43cb-92C2-25804820EDAC}">
            <c15:filteredBarSeries>
              <c15:ser>
                <c:idx val="0"/>
                <c:order val="0"/>
                <c:tx>
                  <c:strRef>
                    <c:extLst>
                      <c:ext uri="{02D57815-91ED-43cb-92C2-25804820EDAC}">
                        <c15:formulaRef>
                          <c15:sqref>'03. Klimatbudget'!$B$8:$D$8</c15:sqref>
                        </c15:formulaRef>
                      </c:ext>
                    </c:extLst>
                    <c:strCache>
                      <c:ptCount val="3"/>
                      <c:pt idx="0">
                        <c:v>Antal helårsstudenter</c:v>
                      </c:pt>
                    </c:strCache>
                  </c:strRef>
                </c:tx>
                <c:spPr>
                  <a:solidFill>
                    <a:schemeClr val="accent1"/>
                  </a:solidFill>
                  <a:ln>
                    <a:noFill/>
                  </a:ln>
                  <a:effectLst/>
                </c:spPr>
                <c:invertIfNegative val="0"/>
                <c:cat>
                  <c:strRef>
                    <c:extLst>
                      <c:ex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uri="{02D57815-91ED-43cb-92C2-25804820EDAC}">
                        <c15:fullRef>
                          <c15:sqref>'03. Klimatbudget'!$E$8:$AH$8</c15:sqref>
                        </c15:fullRef>
                        <c15:formulaRef>
                          <c15:sqref>('03. Klimatbudget'!$I$8,'03. Klimatbudget'!$N$8,'03. Klimatbudget'!$S$8,'03. Klimatbudget'!$X$8,'03. Klimatbudget'!$AC$8,'03. Klimatbudget'!$AH$8)</c15:sqref>
                        </c15:formulaRef>
                      </c:ext>
                    </c:extLst>
                    <c:numCache>
                      <c:formatCode>0%</c:formatCode>
                      <c:ptCount val="6"/>
                      <c:pt idx="0" formatCode="#,##0">
                        <c:v>40000</c:v>
                      </c:pt>
                      <c:pt idx="1" formatCode="#,##0">
                        <c:v>40000</c:v>
                      </c:pt>
                      <c:pt idx="2" formatCode="#,##0">
                        <c:v>40000</c:v>
                      </c:pt>
                      <c:pt idx="3" formatCode="#,##0">
                        <c:v>40000</c:v>
                      </c:pt>
                      <c:pt idx="4" formatCode="#,##0">
                        <c:v>40000</c:v>
                      </c:pt>
                      <c:pt idx="5" formatCode="#,##0">
                        <c:v>40000</c:v>
                      </c:pt>
                    </c:numCache>
                  </c:numRef>
                </c:val>
                <c:extLst>
                  <c:ext xmlns:c16="http://schemas.microsoft.com/office/drawing/2014/chart" uri="{C3380CC4-5D6E-409C-BE32-E72D297353CC}">
                    <c16:uniqueId val="{00000001-51AD-4E55-A44F-591DB9A91BA7}"/>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'03. Klimatbudget'!$B$9:$D$9</c15:sqref>
                        </c15:formulaRef>
                      </c:ext>
                    </c:extLst>
                    <c:strCache>
                      <c:ptCount val="3"/>
                      <c:pt idx="0">
                        <c:v>Antal helårsanställda (forskare och akademiskt verksamma)</c:v>
                      </c:pt>
                    </c:strCache>
                  </c:strRef>
                </c:tx>
                <c:spPr>
                  <a:solidFill>
                    <a:schemeClr val="accent2"/>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Klimatbudget'!$E$9:$AH$9</c15:sqref>
                        </c15:fullRef>
                        <c15:formulaRef>
                          <c15:sqref>('03. Klimatbudget'!$I$9,'03. Klimatbudget'!$N$9,'03. Klimatbudget'!$S$9,'03. Klimatbudget'!$X$9,'03. Klimatbudget'!$AC$9,'03. Klimatbudget'!$AH$9)</c15:sqref>
                        </c15:formulaRef>
                      </c:ext>
                    </c:extLst>
                    <c:numCache>
                      <c:formatCode>0%</c:formatCode>
                      <c:ptCount val="6"/>
                      <c:pt idx="0" formatCode="#,##0">
                        <c:v>2500</c:v>
                      </c:pt>
                      <c:pt idx="1" formatCode="#,##0">
                        <c:v>2500</c:v>
                      </c:pt>
                      <c:pt idx="2" formatCode="#,##0">
                        <c:v>2500</c:v>
                      </c:pt>
                      <c:pt idx="3" formatCode="#,##0">
                        <c:v>2500</c:v>
                      </c:pt>
                      <c:pt idx="4" formatCode="#,##0">
                        <c:v>2500</c:v>
                      </c:pt>
                      <c:pt idx="5" formatCode="#,##0">
                        <c:v>2500</c:v>
                      </c:pt>
                    </c:numCache>
                  </c:numRef>
                </c:val>
                <c:extLst xmlns:c15="http://schemas.microsoft.com/office/drawing/2012/chart">
                  <c:ext xmlns:c16="http://schemas.microsoft.com/office/drawing/2014/chart" uri="{C3380CC4-5D6E-409C-BE32-E72D297353CC}">
                    <c16:uniqueId val="{00000002-51AD-4E55-A44F-591DB9A91BA7}"/>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'03. Klimatbudget'!$B$10:$D$10</c15:sqref>
                        </c15:formulaRef>
                      </c:ext>
                    </c:extLst>
                    <c:strCache>
                      <c:ptCount val="3"/>
                      <c:pt idx="0">
                        <c:v>Antal helårsanställda (stab, teknisk/administrativ personal)</c:v>
                      </c:pt>
                    </c:strCache>
                  </c:strRef>
                </c:tx>
                <c:spPr>
                  <a:solidFill>
                    <a:schemeClr val="accent3"/>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Klimatbudget'!$E$10:$AH$10</c15:sqref>
                        </c15:fullRef>
                        <c15:formulaRef>
                          <c15:sqref>('03. Klimatbudget'!$I$10,'03. Klimatbudget'!$N$10,'03. Klimatbudget'!$S$10,'03. Klimatbudget'!$X$10,'03. Klimatbudget'!$AC$10,'03. Klimatbudget'!$AH$10)</c15:sqref>
                        </c15:formulaRef>
                      </c:ext>
                    </c:extLst>
                    <c:numCache>
                      <c:formatCode>0%</c:formatCode>
                      <c:ptCount val="6"/>
                      <c:pt idx="0" formatCode="#,##0">
                        <c:v>2000</c:v>
                      </c:pt>
                      <c:pt idx="1" formatCode="#,##0">
                        <c:v>2000</c:v>
                      </c:pt>
                      <c:pt idx="2" formatCode="#,##0">
                        <c:v>2000</c:v>
                      </c:pt>
                      <c:pt idx="3" formatCode="#,##0">
                        <c:v>2000</c:v>
                      </c:pt>
                      <c:pt idx="4" formatCode="#,##0">
                        <c:v>2000</c:v>
                      </c:pt>
                      <c:pt idx="5" formatCode="#,##0">
                        <c:v>2000</c:v>
                      </c:pt>
                    </c:numCache>
                  </c:numRef>
                </c:val>
                <c:extLst xmlns:c15="http://schemas.microsoft.com/office/drawing/2012/chart">
                  <c:ext xmlns:c16="http://schemas.microsoft.com/office/drawing/2014/chart" uri="{C3380CC4-5D6E-409C-BE32-E72D297353CC}">
                    <c16:uniqueId val="{00000003-51AD-4E55-A44F-591DB9A91BA7}"/>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'03. Klimatbudget'!$B$11:$D$11</c15:sqref>
                        </c15:formulaRef>
                      </c:ext>
                    </c:extLst>
                    <c:strCache>
                      <c:ptCount val="3"/>
                      <c:pt idx="0">
                        <c:v>Antal helårsanställda (stab, teknisk/administrativ personal)</c:v>
                      </c:pt>
                    </c:strCache>
                  </c:strRef>
                </c:tx>
                <c:spPr>
                  <a:solidFill>
                    <a:schemeClr val="accent4"/>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Klimatbudget'!$E$11:$AH$11</c15:sqref>
                        </c15:fullRef>
                        <c15:formulaRef>
                          <c15:sqref>('03. Klimatbudget'!$I$11,'03. Klimatbudget'!$N$11,'03. Klimatbudget'!$S$11,'03. Klimatbudget'!$X$11,'03. Klimatbudget'!$AC$11,'03. Klimatbudget'!$AH$11)</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4-51AD-4E55-A44F-591DB9A91BA7}"/>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'03. Klimatbudget'!$B$12:$D$12</c15:sqref>
                        </c15:formulaRef>
                      </c:ext>
                    </c:extLst>
                    <c:strCache>
                      <c:ptCount val="3"/>
                      <c:pt idx="0">
                        <c:v>Scope 1</c:v>
                      </c:pt>
                    </c:strCache>
                  </c:strRef>
                </c:tx>
                <c:spPr>
                  <a:solidFill>
                    <a:schemeClr val="accent5"/>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Klimatbudget'!$E$12:$AH$12</c15:sqref>
                        </c15:fullRef>
                        <c15:formulaRef>
                          <c15:sqref>('03. Klimatbudget'!$I$12,'03. Klimatbudget'!$N$12,'03. Klimatbudget'!$S$12,'03. Klimatbudget'!$X$12,'03. Klimatbudget'!$AC$12,'03. Klimatbudget'!$AH$12)</c15:sqref>
                        </c15:formulaRef>
                      </c:ext>
                    </c:extLst>
                    <c:numCache>
                      <c:formatCode>#,##0</c:formatCode>
                      <c:ptCount val="6"/>
                    </c:numCache>
                  </c:numRef>
                </c:val>
                <c:extLst xmlns:c15="http://schemas.microsoft.com/office/drawing/2012/chart">
                  <c:ext xmlns:c16="http://schemas.microsoft.com/office/drawing/2014/chart" uri="{C3380CC4-5D6E-409C-BE32-E72D297353CC}">
                    <c16:uniqueId val="{00000005-51AD-4E55-A44F-591DB9A91BA7}"/>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'03. Klimatbudget'!$B$13:$D$13</c15:sqref>
                        </c15:formulaRef>
                      </c:ext>
                    </c:extLst>
                    <c:strCache>
                      <c:ptCount val="3"/>
                      <c:pt idx="0">
                        <c:v>Direkta utsläpp från eget stationär bränsle</c:v>
                      </c:pt>
                      <c:pt idx="1">
                        <c:v>tCO2e</c:v>
                      </c:pt>
                    </c:strCache>
                  </c:strRef>
                </c:tx>
                <c:spPr>
                  <a:solidFill>
                    <a:schemeClr val="accent6"/>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Klimatbudget'!$E$13:$AH$13</c15:sqref>
                        </c15:fullRef>
                        <c15:formulaRef>
                          <c15:sqref>('03. Klimatbudget'!$I$13,'03. Klimatbudget'!$N$13,'03. Klimatbudget'!$S$13,'03. Klimatbudget'!$X$13,'03. Klimatbudget'!$AC$13,'03. Klimatbudget'!$AH$13)</c15:sqref>
                        </c15:formulaRef>
                      </c:ext>
                    </c:extLst>
                    <c:numCache>
                      <c:formatCode>0%</c:formatCode>
                      <c:ptCount val="6"/>
                      <c:pt idx="0" formatCode="#,##0">
                        <c:v>40</c:v>
                      </c:pt>
                      <c:pt idx="1" formatCode="#,##0">
                        <c:v>23.619600000000002</c:v>
                      </c:pt>
                      <c:pt idx="2" formatCode="#,##0">
                        <c:v>13.947137604000002</c:v>
                      </c:pt>
                      <c:pt idx="3" formatCode="#,##0">
                        <c:v>8.2356452837859599</c:v>
                      </c:pt>
                      <c:pt idx="4" formatCode="#,##0">
                        <c:v>4.8630661836227711</c:v>
                      </c:pt>
                      <c:pt idx="5" formatCode="#,##0">
                        <c:v>2.8715919507674101</c:v>
                      </c:pt>
                    </c:numCache>
                  </c:numRef>
                </c:val>
                <c:extLst xmlns:c15="http://schemas.microsoft.com/office/drawing/2012/chart">
                  <c:ext xmlns:c16="http://schemas.microsoft.com/office/drawing/2014/chart" uri="{C3380CC4-5D6E-409C-BE32-E72D297353CC}">
                    <c16:uniqueId val="{00000006-51AD-4E55-A44F-591DB9A91BA7}"/>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'03. Klimatbudget'!$B$14:$D$14</c15:sqref>
                        </c15:formulaRef>
                      </c:ext>
                    </c:extLst>
                    <c:strCache>
                      <c:ptCount val="3"/>
                      <c:pt idx="0">
                        <c:v>Egna köldmedieutsläpp</c:v>
                      </c:pt>
                      <c:pt idx="1">
                        <c:v>tCO2e</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Klimatbudget'!$E$14:$AH$14</c15:sqref>
                        </c15:fullRef>
                        <c15:formulaRef>
                          <c15:sqref>('03. Klimatbudget'!$I$14,'03. Klimatbudget'!$N$14,'03. Klimatbudget'!$S$14,'03. Klimatbudget'!$X$14,'03. Klimatbudget'!$AC$14,'03. Klimatbudget'!$AH$14)</c15:sqref>
                        </c15:formulaRef>
                      </c:ext>
                    </c:extLst>
                    <c:numCache>
                      <c:formatCode>0%</c:formatCode>
                      <c:ptCount val="6"/>
                      <c:pt idx="0" formatCode="#,##0">
                        <c:v>2</c:v>
                      </c:pt>
                      <c:pt idx="1" formatCode="#,##0">
                        <c:v>1.1809800000000004</c:v>
                      </c:pt>
                      <c:pt idx="2" formatCode="#,##0">
                        <c:v>0.69735688020000031</c:v>
                      </c:pt>
                      <c:pt idx="3" formatCode="#,##0">
                        <c:v>0.4117822641892982</c:v>
                      </c:pt>
                      <c:pt idx="4" formatCode="#,##0">
                        <c:v>0.24315330918113873</c:v>
                      </c:pt>
                      <c:pt idx="5" formatCode="#,##0">
                        <c:v>0.14357959753837063</c:v>
                      </c:pt>
                    </c:numCache>
                  </c:numRef>
                </c:val>
                <c:extLst xmlns:c15="http://schemas.microsoft.com/office/drawing/2012/chart">
                  <c:ext xmlns:c16="http://schemas.microsoft.com/office/drawing/2014/chart" uri="{C3380CC4-5D6E-409C-BE32-E72D297353CC}">
                    <c16:uniqueId val="{00000007-51AD-4E55-A44F-591DB9A91BA7}"/>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'03. Klimatbudget'!$B$15:$D$15</c15:sqref>
                        </c15:formulaRef>
                      </c:ext>
                    </c:extLst>
                    <c:strCache>
                      <c:ptCount val="3"/>
                      <c:pt idx="0">
                        <c:v>Direkta utsläpp från egna fordon</c:v>
                      </c:pt>
                      <c:pt idx="1">
                        <c:v>tCO2e</c:v>
                      </c:pt>
                    </c:strCache>
                  </c:strRef>
                </c:tx>
                <c:spPr>
                  <a:solidFill>
                    <a:schemeClr val="accent2">
                      <a:lumMod val="6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Klimatbudget'!$E$15:$AH$15</c15:sqref>
                        </c15:fullRef>
                        <c15:formulaRef>
                          <c15:sqref>('03. Klimatbudget'!$I$15,'03. Klimatbudget'!$N$15,'03. Klimatbudget'!$S$15,'03. Klimatbudget'!$X$15,'03. Klimatbudget'!$AC$15,'03. Klimatbudget'!$AH$15)</c15:sqref>
                        </c15:formulaRef>
                      </c:ext>
                    </c:extLst>
                    <c:numCache>
                      <c:formatCode>General</c:formatCode>
                      <c:ptCount val="6"/>
                      <c:pt idx="0" formatCode="#,##0">
                        <c:v>4.5</c:v>
                      </c:pt>
                      <c:pt idx="1" formatCode="#,##0">
                        <c:v>2.5269755155445299</c:v>
                      </c:pt>
                      <c:pt idx="2" formatCode="#,##0">
                        <c:v>1.4190233902581209</c:v>
                      </c:pt>
                      <c:pt idx="3" formatCode="#,##0">
                        <c:v>0.79685274737050238</c:v>
                      </c:pt>
                      <c:pt idx="4" formatCode="#,##0">
                        <c:v>0.4474727515777</c:v>
                      </c:pt>
                      <c:pt idx="5" formatCode="#,##0">
                        <c:v>0.25127837491337507</c:v>
                      </c:pt>
                    </c:numCache>
                  </c:numRef>
                </c:val>
                <c:extLst xmlns:c15="http://schemas.microsoft.com/office/drawing/2012/chart">
                  <c:ext xmlns:c16="http://schemas.microsoft.com/office/drawing/2014/chart" uri="{C3380CC4-5D6E-409C-BE32-E72D297353CC}">
                    <c16:uniqueId val="{00000008-51AD-4E55-A44F-591DB9A91BA7}"/>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'03. Klimatbudget'!$B$16:$D$16</c15:sqref>
                        </c15:formulaRef>
                      </c:ext>
                    </c:extLst>
                    <c:strCache>
                      <c:ptCount val="3"/>
                      <c:pt idx="0">
                        <c:v>Total körsträcka</c:v>
                      </c:pt>
                      <c:pt idx="1">
                        <c:v>km</c:v>
                      </c:pt>
                    </c:strCache>
                  </c:strRef>
                </c:tx>
                <c:spPr>
                  <a:solidFill>
                    <a:schemeClr val="accent3">
                      <a:lumMod val="6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Klimatbudget'!$E$16:$AH$16</c15:sqref>
                        </c15:fullRef>
                        <c15:formulaRef>
                          <c15:sqref>('03. Klimatbudget'!$I$16,'03. Klimatbudget'!$N$16,'03. Klimatbudget'!$S$16,'03. Klimatbudget'!$X$16,'03. Klimatbudget'!$AC$16,'03. Klimatbudget'!$AH$16)</c15:sqref>
                        </c15:formulaRef>
                      </c:ext>
                    </c:extLst>
                    <c:numCache>
                      <c:formatCode>0%</c:formatCode>
                      <c:ptCount val="6"/>
                      <c:pt idx="0" formatCode="#,##0">
                        <c:v>30000</c:v>
                      </c:pt>
                      <c:pt idx="1" formatCode="#,##0">
                        <c:v>28529.701497000002</c:v>
                      </c:pt>
                      <c:pt idx="2" formatCode="#,##0">
                        <c:v>27131.46225026414</c:v>
                      </c:pt>
                      <c:pt idx="3" formatCode="#,##0">
                        <c:v>25801.75063923866</c:v>
                      </c:pt>
                      <c:pt idx="4" formatCode="#,##0">
                        <c:v>24537.208127916932</c:v>
                      </c:pt>
                      <c:pt idx="5" formatCode="#,##0">
                        <c:v>23334.640781974409</c:v>
                      </c:pt>
                    </c:numCache>
                  </c:numRef>
                </c:val>
                <c:extLst xmlns:c15="http://schemas.microsoft.com/office/drawing/2012/chart">
                  <c:ext xmlns:c16="http://schemas.microsoft.com/office/drawing/2014/chart" uri="{C3380CC4-5D6E-409C-BE32-E72D297353CC}">
                    <c16:uniqueId val="{00000009-51AD-4E55-A44F-591DB9A91BA7}"/>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'03. Klimatbudget'!$B$17:$D$17</c15:sqref>
                        </c15:formulaRef>
                      </c:ext>
                    </c:extLst>
                    <c:strCache>
                      <c:ptCount val="3"/>
                      <c:pt idx="0">
                        <c:v>Snittutsläpp fordonsflotta</c:v>
                      </c:pt>
                      <c:pt idx="1">
                        <c:v>kgCO2e/km</c:v>
                      </c:pt>
                    </c:strCache>
                  </c:strRef>
                </c:tx>
                <c:spPr>
                  <a:solidFill>
                    <a:schemeClr val="accent4">
                      <a:lumMod val="6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Klimatbudget'!$E$17:$AH$17</c15:sqref>
                        </c15:fullRef>
                        <c15:formulaRef>
                          <c15:sqref>('03. Klimatbudget'!$I$17,'03. Klimatbudget'!$N$17,'03. Klimatbudget'!$S$17,'03. Klimatbudget'!$X$17,'03. Klimatbudget'!$AC$17,'03. Klimatbudget'!$AH$17)</c15:sqref>
                        </c15:formulaRef>
                      </c:ext>
                    </c:extLst>
                    <c:numCache>
                      <c:formatCode>0%</c:formatCode>
                      <c:ptCount val="6"/>
                      <c:pt idx="0" formatCode="#,##0.00">
                        <c:v>0.15</c:v>
                      </c:pt>
                      <c:pt idx="1" formatCode="#,##0.00">
                        <c:v>8.8573500000000013E-2</c:v>
                      </c:pt>
                      <c:pt idx="2" formatCode="#,##0.00">
                        <c:v>5.2301766015000015E-2</c:v>
                      </c:pt>
                      <c:pt idx="3" formatCode="#,##0.00">
                        <c:v>3.0883669814197358E-2</c:v>
                      </c:pt>
                      <c:pt idx="4" formatCode="#,##0.00">
                        <c:v>1.8236498188585398E-2</c:v>
                      </c:pt>
                      <c:pt idx="5" formatCode="#,##0.00">
                        <c:v>1.0768469815377792E-2</c:v>
                      </c:pt>
                    </c:numCache>
                  </c:numRef>
                </c:val>
                <c:extLst xmlns:c15="http://schemas.microsoft.com/office/drawing/2012/chart">
                  <c:ext xmlns:c16="http://schemas.microsoft.com/office/drawing/2014/chart" uri="{C3380CC4-5D6E-409C-BE32-E72D297353CC}">
                    <c16:uniqueId val="{0000000A-51AD-4E55-A44F-591DB9A91BA7}"/>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'03. Klimatbudget'!$B$18:$D$18</c15:sqref>
                        </c15:formulaRef>
                      </c:ext>
                    </c:extLst>
                    <c:strCache>
                      <c:ptCount val="3"/>
                      <c:pt idx="0">
                        <c:v>Snittutsläpp fordonsflotta</c:v>
                      </c:pt>
                      <c:pt idx="1">
                        <c:v>kgCO2e/km</c:v>
                      </c:pt>
                    </c:strCache>
                  </c:strRef>
                </c:tx>
                <c:spPr>
                  <a:solidFill>
                    <a:schemeClr val="accent5">
                      <a:lumMod val="6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Klimatbudget'!$E$18:$AH$18</c15:sqref>
                        </c15:fullRef>
                        <c15:formulaRef>
                          <c15:sqref>('03. Klimatbudget'!$I$18,'03. Klimatbudget'!$N$18,'03. Klimatbudget'!$S$18,'03. Klimatbudget'!$X$18,'03. Klimatbudget'!$AC$18,'03. Klimatbudget'!$AH$18)</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B-51AD-4E55-A44F-591DB9A91BA7}"/>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'03. Klimatbudget'!$B$19:$D$19</c15:sqref>
                        </c15:formulaRef>
                      </c:ext>
                    </c:extLst>
                    <c:strCache>
                      <c:ptCount val="3"/>
                      <c:pt idx="0">
                        <c:v>Scope 2</c:v>
                      </c:pt>
                      <c:pt idx="1">
                        <c:v>Platsbaserat (vald metod för budget i exempel)</c:v>
                      </c:pt>
                    </c:strCache>
                  </c:strRef>
                </c:tx>
                <c:spPr>
                  <a:solidFill>
                    <a:schemeClr val="accent6">
                      <a:lumMod val="6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Klimatbudget'!$E$19:$AH$19</c15:sqref>
                        </c15:fullRef>
                        <c15:formulaRef>
                          <c15:sqref>('03. Klimatbudget'!$I$19,'03. Klimatbudget'!$N$19,'03. Klimatbudget'!$S$19,'03. Klimatbudget'!$X$19,'03. Klimatbudget'!$AC$19,'03. Klimatbudget'!$AH$19)</c15:sqref>
                        </c15:formulaRef>
                      </c:ext>
                    </c:extLst>
                    <c:numCache>
                      <c:formatCode>#,##0</c:formatCode>
                      <c:ptCount val="6"/>
                    </c:numCache>
                  </c:numRef>
                </c:val>
                <c:extLst xmlns:c15="http://schemas.microsoft.com/office/drawing/2012/chart">
                  <c:ext xmlns:c16="http://schemas.microsoft.com/office/drawing/2014/chart" uri="{C3380CC4-5D6E-409C-BE32-E72D297353CC}">
                    <c16:uniqueId val="{0000000C-51AD-4E55-A44F-591DB9A91BA7}"/>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'03. Klimatbudget'!$B$20:$D$20</c15:sqref>
                        </c15:formulaRef>
                      </c:ext>
                    </c:extLst>
                    <c:strCache>
                      <c:ptCount val="3"/>
                      <c:pt idx="0">
                        <c:v>Köpt el (verksamhetsel via eget abonnemang eller hyresavtal)</c:v>
                      </c:pt>
                      <c:pt idx="1">
                        <c:v>tCO2e</c:v>
                      </c:pt>
                    </c:strCache>
                  </c:strRef>
                </c:tx>
                <c:spPr>
                  <a:solidFill>
                    <a:schemeClr val="accent1">
                      <a:lumMod val="80000"/>
                      <a:lumOff val="2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Klimatbudget'!$E$20:$AH$20</c15:sqref>
                        </c15:fullRef>
                        <c15:formulaRef>
                          <c15:sqref>('03. Klimatbudget'!$I$20,'03. Klimatbudget'!$N$20,'03. Klimatbudget'!$S$20,'03. Klimatbudget'!$X$20,'03. Klimatbudget'!$AC$20,'03. Klimatbudget'!$AH$20)</c15:sqref>
                        </c15:formulaRef>
                      </c:ext>
                    </c:extLst>
                    <c:numCache>
                      <c:formatCode>General</c:formatCode>
                      <c:ptCount val="6"/>
                      <c:pt idx="0" formatCode="#,##0">
                        <c:v>46</c:v>
                      </c:pt>
                      <c:pt idx="1" formatCode="#,##0">
                        <c:v>23.325397322437279</c:v>
                      </c:pt>
                      <c:pt idx="2" formatCode="#,##0">
                        <c:v>11.827699135860092</c:v>
                      </c:pt>
                      <c:pt idx="3" formatCode="#,##0">
                        <c:v>5.9975169946561895</c:v>
                      </c:pt>
                      <c:pt idx="4" formatCode="#,##0">
                        <c:v>3.0411840619222943</c:v>
                      </c:pt>
                      <c:pt idx="5" formatCode="#,##0">
                        <c:v>1.5421049255435051</c:v>
                      </c:pt>
                    </c:numCache>
                  </c:numRef>
                </c:val>
                <c:extLst xmlns:c15="http://schemas.microsoft.com/office/drawing/2012/chart">
                  <c:ext xmlns:c16="http://schemas.microsoft.com/office/drawing/2014/chart" uri="{C3380CC4-5D6E-409C-BE32-E72D297353CC}">
                    <c16:uniqueId val="{0000000D-51AD-4E55-A44F-591DB9A91BA7}"/>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'03. Klimatbudget'!$B$21:$D$21</c15:sqref>
                        </c15:formulaRef>
                      </c:ext>
                    </c:extLst>
                    <c:strCache>
                      <c:ptCount val="3"/>
                      <c:pt idx="0">
                        <c:v>Köpt el (verksamhetsel via eget abonnemang eller hyresavtal)</c:v>
                      </c:pt>
                      <c:pt idx="1">
                        <c:v>kWh</c:v>
                      </c:pt>
                    </c:strCache>
                  </c:strRef>
                </c:tx>
                <c:spPr>
                  <a:solidFill>
                    <a:schemeClr val="accent2">
                      <a:lumMod val="80000"/>
                      <a:lumOff val="2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Klimatbudget'!$E$21:$AH$21</c15:sqref>
                        </c15:fullRef>
                        <c15:formulaRef>
                          <c15:sqref>('03. Klimatbudget'!$I$21,'03. Klimatbudget'!$N$21,'03. Klimatbudget'!$S$21,'03. Klimatbudget'!$X$21,'03. Klimatbudget'!$AC$21,'03. Klimatbudget'!$AH$21)</c15:sqref>
                        </c15:formulaRef>
                      </c:ext>
                    </c:extLst>
                    <c:numCache>
                      <c:formatCode>0%</c:formatCode>
                      <c:ptCount val="6"/>
                      <c:pt idx="0" formatCode="#,##0">
                        <c:v>1000000</c:v>
                      </c:pt>
                      <c:pt idx="1" formatCode="#,##0">
                        <c:v>858734.02569999988</c:v>
                      </c:pt>
                      <c:pt idx="2" formatCode="#,##0">
                        <c:v>737424.12689492805</c:v>
                      </c:pt>
                      <c:pt idx="3" formatCode="#,##0">
                        <c:v>633251.18913678918</c:v>
                      </c:pt>
                      <c:pt idx="4" formatCode="#,##0">
                        <c:v>543794.34292674705</c:v>
                      </c:pt>
                      <c:pt idx="5" formatCode="#,##0">
                        <c:v>466974.70525437186</c:v>
                      </c:pt>
                    </c:numCache>
                  </c:numRef>
                </c:val>
                <c:extLst xmlns:c15="http://schemas.microsoft.com/office/drawing/2012/chart">
                  <c:ext xmlns:c16="http://schemas.microsoft.com/office/drawing/2014/chart" uri="{C3380CC4-5D6E-409C-BE32-E72D297353CC}">
                    <c16:uniqueId val="{0000000E-51AD-4E55-A44F-591DB9A91BA7}"/>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'03. Klimatbudget'!$B$22:$D$22</c15:sqref>
                        </c15:formulaRef>
                      </c:ext>
                    </c:extLst>
                    <c:strCache>
                      <c:ptCount val="3"/>
                      <c:pt idx="0">
                        <c:v>Genomsnittlig emissionsfaktor el</c:v>
                      </c:pt>
                      <c:pt idx="1">
                        <c:v>kgCO2e/kWh</c:v>
                      </c:pt>
                    </c:strCache>
                  </c:strRef>
                </c:tx>
                <c:spPr>
                  <a:solidFill>
                    <a:schemeClr val="accent3">
                      <a:lumMod val="80000"/>
                      <a:lumOff val="2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Klimatbudget'!$E$22:$AH$22</c15:sqref>
                        </c15:fullRef>
                        <c15:formulaRef>
                          <c15:sqref>('03. Klimatbudget'!$I$22,'03. Klimatbudget'!$N$22,'03. Klimatbudget'!$S$22,'03. Klimatbudget'!$X$22,'03. Klimatbudget'!$AC$22,'03. Klimatbudget'!$AH$22)</c15:sqref>
                        </c15:formulaRef>
                      </c:ext>
                    </c:extLst>
                    <c:numCache>
                      <c:formatCode>0%</c:formatCode>
                      <c:ptCount val="6"/>
                      <c:pt idx="0" formatCode="#\ ##0.000">
                        <c:v>4.5999999999999999E-2</c:v>
                      </c:pt>
                      <c:pt idx="1" formatCode="#\ ##0.000">
                        <c:v>2.7162540000000002E-2</c:v>
                      </c:pt>
                      <c:pt idx="2" formatCode="#\ ##0.000">
                        <c:v>1.6039208244600006E-2</c:v>
                      </c:pt>
                      <c:pt idx="3" formatCode="#\ ##0.000">
                        <c:v>9.4709920763538583E-3</c:v>
                      </c:pt>
                      <c:pt idx="4" formatCode="#\ ##0.000">
                        <c:v>5.5925261111661904E-3</c:v>
                      </c:pt>
                      <c:pt idx="5" formatCode="#\ ##0.000">
                        <c:v>3.3023307433825244E-3</c:v>
                      </c:pt>
                    </c:numCache>
                  </c:numRef>
                </c:val>
                <c:extLst xmlns:c15="http://schemas.microsoft.com/office/drawing/2012/chart">
                  <c:ext xmlns:c16="http://schemas.microsoft.com/office/drawing/2014/chart" uri="{C3380CC4-5D6E-409C-BE32-E72D297353CC}">
                    <c16:uniqueId val="{0000000F-51AD-4E55-A44F-591DB9A91BA7}"/>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'03. Klimatbudget'!$B$23:$D$23</c15:sqref>
                        </c15:formulaRef>
                      </c:ext>
                    </c:extLst>
                    <c:strCache>
                      <c:ptCount val="3"/>
                      <c:pt idx="0">
                        <c:v>Köpt fjärrvärme (processvärme)</c:v>
                      </c:pt>
                      <c:pt idx="1">
                        <c:v>tCO2e</c:v>
                      </c:pt>
                    </c:strCache>
                  </c:strRef>
                </c:tx>
                <c:spPr>
                  <a:solidFill>
                    <a:schemeClr val="accent4">
                      <a:lumMod val="80000"/>
                      <a:lumOff val="2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Klimatbudget'!$E$23:$AH$23</c15:sqref>
                        </c15:fullRef>
                        <c15:formulaRef>
                          <c15:sqref>('03. Klimatbudget'!$I$23,'03. Klimatbudget'!$N$23,'03. Klimatbudget'!$S$23,'03. Klimatbudget'!$X$23,'03. Klimatbudget'!$AC$23,'03. Klimatbudget'!$AH$23)</c15:sqref>
                        </c15:formulaRef>
                      </c:ext>
                    </c:extLst>
                    <c:numCache>
                      <c:formatCode>General</c:formatCode>
                      <c:ptCount val="6"/>
                      <c:pt idx="0" formatCode="#,##0">
                        <c:v>45</c:v>
                      </c:pt>
                      <c:pt idx="1" formatCode="#,##0">
                        <c:v>33.184085710271766</c:v>
                      </c:pt>
                      <c:pt idx="2" formatCode="#,##0">
                        <c:v>24.470745431703609</c:v>
                      </c:pt>
                      <c:pt idx="3" formatCode="#,##0">
                        <c:v>18.045318084442091</c:v>
                      </c:pt>
                      <c:pt idx="4" formatCode="#,##0">
                        <c:v>13.307052932960966</c:v>
                      </c:pt>
                      <c:pt idx="5" formatCode="#,##0">
                        <c:v>9.8129418906333346</c:v>
                      </c:pt>
                    </c:numCache>
                  </c:numRef>
                </c:val>
                <c:extLst xmlns:c15="http://schemas.microsoft.com/office/drawing/2012/chart">
                  <c:ext xmlns:c16="http://schemas.microsoft.com/office/drawing/2014/chart" uri="{C3380CC4-5D6E-409C-BE32-E72D297353CC}">
                    <c16:uniqueId val="{00000010-51AD-4E55-A44F-591DB9A91BA7}"/>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'03. Klimatbudget'!$B$24:$D$24</c15:sqref>
                        </c15:formulaRef>
                      </c:ext>
                    </c:extLst>
                    <c:strCache>
                      <c:ptCount val="3"/>
                      <c:pt idx="0">
                        <c:v>Köpt fjärrvärme (processvärme)</c:v>
                      </c:pt>
                      <c:pt idx="1">
                        <c:v>kWh</c:v>
                      </c:pt>
                    </c:strCache>
                  </c:strRef>
                </c:tx>
                <c:spPr>
                  <a:solidFill>
                    <a:schemeClr val="accent5">
                      <a:lumMod val="80000"/>
                      <a:lumOff val="2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Klimatbudget'!$E$24:$AH$24</c15:sqref>
                        </c15:fullRef>
                        <c15:formulaRef>
                          <c15:sqref>('03. Klimatbudget'!$I$24,'03. Klimatbudget'!$N$24,'03. Klimatbudget'!$S$24,'03. Klimatbudget'!$X$24,'03. Klimatbudget'!$AC$24,'03. Klimatbudget'!$AH$24)</c15:sqref>
                        </c15:formulaRef>
                      </c:ext>
                    </c:extLst>
                    <c:numCache>
                      <c:formatCode>0%</c:formatCode>
                      <c:ptCount val="6"/>
                      <c:pt idx="0" formatCode="#,##0">
                        <c:v>500000</c:v>
                      </c:pt>
                      <c:pt idx="1" formatCode="#,##0">
                        <c:v>429367.01284999994</c:v>
                      </c:pt>
                      <c:pt idx="2" formatCode="#,##0">
                        <c:v>368712.06344746402</c:v>
                      </c:pt>
                      <c:pt idx="3" formatCode="#,##0">
                        <c:v>316625.59456839459</c:v>
                      </c:pt>
                      <c:pt idx="4" formatCode="#,##0">
                        <c:v>271897.17146337352</c:v>
                      </c:pt>
                      <c:pt idx="5" formatCode="#,##0">
                        <c:v>233487.35262718593</c:v>
                      </c:pt>
                    </c:numCache>
                  </c:numRef>
                </c:val>
                <c:extLst xmlns:c15="http://schemas.microsoft.com/office/drawing/2012/chart">
                  <c:ext xmlns:c16="http://schemas.microsoft.com/office/drawing/2014/chart" uri="{C3380CC4-5D6E-409C-BE32-E72D297353CC}">
                    <c16:uniqueId val="{00000011-51AD-4E55-A44F-591DB9A91BA7}"/>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'03. Klimatbudget'!$B$25:$D$25</c15:sqref>
                        </c15:formulaRef>
                      </c:ext>
                    </c:extLst>
                    <c:strCache>
                      <c:ptCount val="3"/>
                      <c:pt idx="0">
                        <c:v>Genomsnittlig emissionsfaktor fjärrvärme</c:v>
                      </c:pt>
                      <c:pt idx="1">
                        <c:v>kgCO2e/kWh</c:v>
                      </c:pt>
                    </c:strCache>
                  </c:strRef>
                </c:tx>
                <c:spPr>
                  <a:solidFill>
                    <a:schemeClr val="accent6">
                      <a:lumMod val="80000"/>
                      <a:lumOff val="2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Klimatbudget'!$E$25:$AH$25</c15:sqref>
                        </c15:fullRef>
                        <c15:formulaRef>
                          <c15:sqref>('03. Klimatbudget'!$I$25,'03. Klimatbudget'!$N$25,'03. Klimatbudget'!$S$25,'03. Klimatbudget'!$X$25,'03. Klimatbudget'!$AC$25,'03. Klimatbudget'!$AH$25)</c15:sqref>
                        </c15:formulaRef>
                      </c:ext>
                    </c:extLst>
                    <c:numCache>
                      <c:formatCode>0%</c:formatCode>
                      <c:ptCount val="6"/>
                      <c:pt idx="0" formatCode="#\ ##0.000">
                        <c:v>0.09</c:v>
                      </c:pt>
                      <c:pt idx="1" formatCode="#\ ##0.000">
                        <c:v>7.728606231299999E-2</c:v>
                      </c:pt>
                      <c:pt idx="2" formatCode="#\ ##0.000">
                        <c:v>6.636817142054352E-2</c:v>
                      </c:pt>
                      <c:pt idx="3" formatCode="#\ ##0.000">
                        <c:v>5.6992607022311029E-2</c:v>
                      </c:pt>
                      <c:pt idx="4" formatCode="#\ ##0.000">
                        <c:v>4.8941490863407232E-2</c:v>
                      </c:pt>
                      <c:pt idx="5" formatCode="#\ ##0.000">
                        <c:v>4.2027723472893457E-2</c:v>
                      </c:pt>
                    </c:numCache>
                  </c:numRef>
                </c:val>
                <c:extLst xmlns:c15="http://schemas.microsoft.com/office/drawing/2012/chart">
                  <c:ext xmlns:c16="http://schemas.microsoft.com/office/drawing/2014/chart" uri="{C3380CC4-5D6E-409C-BE32-E72D297353CC}">
                    <c16:uniqueId val="{00000012-51AD-4E55-A44F-591DB9A91BA7}"/>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'03. Klimatbudget'!$B$26:$D$26</c15:sqref>
                        </c15:formulaRef>
                      </c:ext>
                    </c:extLst>
                    <c:strCache>
                      <c:ptCount val="3"/>
                      <c:pt idx="0">
                        <c:v>Köpt fjärrkyla (processkyla)</c:v>
                      </c:pt>
                      <c:pt idx="1">
                        <c:v>tCO2e</c:v>
                      </c:pt>
                    </c:strCache>
                  </c:strRef>
                </c:tx>
                <c:spPr>
                  <a:solidFill>
                    <a:schemeClr val="accent1">
                      <a:lumMod val="8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Klimatbudget'!$E$26:$AH$26</c15:sqref>
                        </c15:fullRef>
                        <c15:formulaRef>
                          <c15:sqref>('03. Klimatbudget'!$I$26,'03. Klimatbudget'!$N$26,'03. Klimatbudget'!$S$26,'03. Klimatbudget'!$X$26,'03. Klimatbudget'!$AC$26,'03. Klimatbudget'!$AH$26)</c15:sqref>
                        </c15:formulaRef>
                      </c:ext>
                    </c:extLst>
                    <c:numCache>
                      <c:formatCode>General</c:formatCode>
                      <c:ptCount val="6"/>
                      <c:pt idx="0" formatCode="#\ ##0.0">
                        <c:v>0.1</c:v>
                      </c:pt>
                      <c:pt idx="1" formatCode="#\ ##0.0">
                        <c:v>7.3742412689492817E-2</c:v>
                      </c:pt>
                      <c:pt idx="2" formatCode="#\ ##0.0">
                        <c:v>5.4379434292674715E-2</c:v>
                      </c:pt>
                      <c:pt idx="3" formatCode="#\ ##0.0">
                        <c:v>4.010070685431575E-2</c:v>
                      </c:pt>
                      <c:pt idx="4" formatCode="#\ ##0.0">
                        <c:v>2.957122873991325E-2</c:v>
                      </c:pt>
                      <c:pt idx="5" formatCode="#\ ##0.0">
                        <c:v>2.1806537534740732E-2</c:v>
                      </c:pt>
                    </c:numCache>
                  </c:numRef>
                </c:val>
                <c:extLst xmlns:c15="http://schemas.microsoft.com/office/drawing/2012/chart">
                  <c:ext xmlns:c16="http://schemas.microsoft.com/office/drawing/2014/chart" uri="{C3380CC4-5D6E-409C-BE32-E72D297353CC}">
                    <c16:uniqueId val="{00000013-51AD-4E55-A44F-591DB9A91BA7}"/>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'03. Klimatbudget'!$B$27:$D$27</c15:sqref>
                        </c15:formulaRef>
                      </c:ext>
                    </c:extLst>
                    <c:strCache>
                      <c:ptCount val="3"/>
                      <c:pt idx="0">
                        <c:v>Köpt fjärrkyla (processkyla)</c:v>
                      </c:pt>
                      <c:pt idx="1">
                        <c:v>kWh</c:v>
                      </c:pt>
                    </c:strCache>
                  </c:strRef>
                </c:tx>
                <c:spPr>
                  <a:solidFill>
                    <a:schemeClr val="accent2">
                      <a:lumMod val="8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Klimatbudget'!$E$27:$AH$27</c15:sqref>
                        </c15:fullRef>
                        <c15:formulaRef>
                          <c15:sqref>('03. Klimatbudget'!$I$27,'03. Klimatbudget'!$N$27,'03. Klimatbudget'!$S$27,'03. Klimatbudget'!$X$27,'03. Klimatbudget'!$AC$27,'03. Klimatbudget'!$AH$27)</c15:sqref>
                        </c15:formulaRef>
                      </c:ext>
                    </c:extLst>
                    <c:numCache>
                      <c:formatCode>0%</c:formatCode>
                      <c:ptCount val="6"/>
                      <c:pt idx="0" formatCode="#,##0">
                        <c:v>100000</c:v>
                      </c:pt>
                      <c:pt idx="1" formatCode="#,##0">
                        <c:v>85873.402570000006</c:v>
                      </c:pt>
                      <c:pt idx="2" formatCode="#,##0">
                        <c:v>73742.412689492834</c:v>
                      </c:pt>
                      <c:pt idx="3" formatCode="#,##0">
                        <c:v>63325.118913678925</c:v>
                      </c:pt>
                      <c:pt idx="4" formatCode="#,##0">
                        <c:v>54379.434292674705</c:v>
                      </c:pt>
                      <c:pt idx="5" formatCode="#,##0">
                        <c:v>46697.470525437173</c:v>
                      </c:pt>
                    </c:numCache>
                  </c:numRef>
                </c:val>
                <c:extLst xmlns:c15="http://schemas.microsoft.com/office/drawing/2012/chart">
                  <c:ext xmlns:c16="http://schemas.microsoft.com/office/drawing/2014/chart" uri="{C3380CC4-5D6E-409C-BE32-E72D297353CC}">
                    <c16:uniqueId val="{00000014-51AD-4E55-A44F-591DB9A91BA7}"/>
                  </c:ext>
                </c:extLst>
              </c15:ser>
            </c15:filteredBarSeries>
            <c15:filteredBarSeries>
              <c15:ser>
                <c:idx val="20"/>
                <c:order val="20"/>
                <c:tx>
                  <c:strRef>
                    <c:extLst xmlns:c15="http://schemas.microsoft.com/office/drawing/2012/chart">
                      <c:ext xmlns:c15="http://schemas.microsoft.com/office/drawing/2012/chart" uri="{02D57815-91ED-43cb-92C2-25804820EDAC}">
                        <c15:formulaRef>
                          <c15:sqref>'03. Klimatbudget'!$B$28:$D$28</c15:sqref>
                        </c15:formulaRef>
                      </c:ext>
                    </c:extLst>
                    <c:strCache>
                      <c:ptCount val="3"/>
                      <c:pt idx="0">
                        <c:v>Emissionfaktor fjärrkyla</c:v>
                      </c:pt>
                      <c:pt idx="1">
                        <c:v>gCO2e/kWh</c:v>
                      </c:pt>
                    </c:strCache>
                  </c:strRef>
                </c:tx>
                <c:spPr>
                  <a:solidFill>
                    <a:schemeClr val="accent3">
                      <a:lumMod val="8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Klimatbudget'!$E$28:$AH$28</c15:sqref>
                        </c15:fullRef>
                        <c15:formulaRef>
                          <c15:sqref>('03. Klimatbudget'!$I$28,'03. Klimatbudget'!$N$28,'03. Klimatbudget'!$S$28,'03. Klimatbudget'!$X$28,'03. Klimatbudget'!$AC$28,'03. Klimatbudget'!$AH$28)</c15:sqref>
                        </c15:formulaRef>
                      </c:ext>
                    </c:extLst>
                    <c:numCache>
                      <c:formatCode>0%</c:formatCode>
                      <c:ptCount val="6"/>
                      <c:pt idx="0" formatCode="#\ ##0.000">
                        <c:v>1E-3</c:v>
                      </c:pt>
                      <c:pt idx="1" formatCode="#\ ##0.000">
                        <c:v>8.5873402569999985E-4</c:v>
                      </c:pt>
                      <c:pt idx="2" formatCode="#\ ##0.000">
                        <c:v>7.3742412689492803E-4</c:v>
                      </c:pt>
                      <c:pt idx="3" formatCode="#\ ##0.000">
                        <c:v>6.3325118913678906E-4</c:v>
                      </c:pt>
                      <c:pt idx="4" formatCode="#\ ##0.000">
                        <c:v>5.437943429267469E-4</c:v>
                      </c:pt>
                      <c:pt idx="5" formatCode="#\ ##0.000">
                        <c:v>4.6697470525437166E-4</c:v>
                      </c:pt>
                    </c:numCache>
                  </c:numRef>
                </c:val>
                <c:extLst xmlns:c15="http://schemas.microsoft.com/office/drawing/2012/chart">
                  <c:ext xmlns:c16="http://schemas.microsoft.com/office/drawing/2014/chart" uri="{C3380CC4-5D6E-409C-BE32-E72D297353CC}">
                    <c16:uniqueId val="{00000015-51AD-4E55-A44F-591DB9A91BA7}"/>
                  </c:ext>
                </c:extLst>
              </c15:ser>
            </c15:filteredBarSeries>
            <c15:filteredBarSeries>
              <c15:ser>
                <c:idx val="21"/>
                <c:order val="21"/>
                <c:tx>
                  <c:strRef>
                    <c:extLst xmlns:c15="http://schemas.microsoft.com/office/drawing/2012/chart">
                      <c:ext xmlns:c15="http://schemas.microsoft.com/office/drawing/2012/chart" uri="{02D57815-91ED-43cb-92C2-25804820EDAC}">
                        <c15:formulaRef>
                          <c15:sqref>'03. Klimatbudget'!$B$29:$D$29</c15:sqref>
                        </c15:formulaRef>
                      </c:ext>
                    </c:extLst>
                    <c:strCache>
                      <c:ptCount val="3"/>
                      <c:pt idx="0">
                        <c:v>Emissionfaktor fjärrkyla</c:v>
                      </c:pt>
                      <c:pt idx="1">
                        <c:v>gCO2e/kWh</c:v>
                      </c:pt>
                    </c:strCache>
                  </c:strRef>
                </c:tx>
                <c:spPr>
                  <a:solidFill>
                    <a:schemeClr val="accent4">
                      <a:lumMod val="8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Klimatbudget'!$E$29:$AH$29</c15:sqref>
                        </c15:fullRef>
                        <c15:formulaRef>
                          <c15:sqref>('03. Klimatbudget'!$I$29,'03. Klimatbudget'!$N$29,'03. Klimatbudget'!$S$29,'03. Klimatbudget'!$X$29,'03. Klimatbudget'!$AC$29,'03. Klimatbudget'!$AH$29)</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16-51AD-4E55-A44F-591DB9A91BA7}"/>
                  </c:ext>
                </c:extLst>
              </c15:ser>
            </c15:filteredBarSeries>
            <c15:filteredBarSeries>
              <c15:ser>
                <c:idx val="22"/>
                <c:order val="22"/>
                <c:tx>
                  <c:strRef>
                    <c:extLst xmlns:c15="http://schemas.microsoft.com/office/drawing/2012/chart">
                      <c:ext xmlns:c15="http://schemas.microsoft.com/office/drawing/2012/chart" uri="{02D57815-91ED-43cb-92C2-25804820EDAC}">
                        <c15:formulaRef>
                          <c15:sqref>'03. Klimatbudget'!$B$30:$D$30</c15:sqref>
                        </c15:formulaRef>
                      </c:ext>
                    </c:extLst>
                    <c:strCache>
                      <c:ptCount val="3"/>
                      <c:pt idx="0">
                        <c:v>Totala utsläpp Scope 1 och 2</c:v>
                      </c:pt>
                      <c:pt idx="1">
                        <c:v>Platsbaserat (vald metod för budget i exempel)</c:v>
                      </c:pt>
                    </c:strCache>
                  </c:strRef>
                </c:tx>
                <c:spPr>
                  <a:solidFill>
                    <a:schemeClr val="accent5">
                      <a:lumMod val="8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Klimatbudget'!$E$30:$AH$30</c15:sqref>
                        </c15:fullRef>
                        <c15:formulaRef>
                          <c15:sqref>('03. Klimatbudget'!$I$30,'03. Klimatbudget'!$N$30,'03. Klimatbudget'!$S$30,'03. Klimatbudget'!$X$30,'03. Klimatbudget'!$AC$30,'03. Klimatbudget'!$AH$30)</c15:sqref>
                        </c15:formulaRef>
                      </c:ext>
                    </c:extLst>
                    <c:numCache>
                      <c:formatCode>#,##0</c:formatCode>
                      <c:ptCount val="6"/>
                    </c:numCache>
                  </c:numRef>
                </c:val>
                <c:extLst xmlns:c15="http://schemas.microsoft.com/office/drawing/2012/chart">
                  <c:ext xmlns:c16="http://schemas.microsoft.com/office/drawing/2014/chart" uri="{C3380CC4-5D6E-409C-BE32-E72D297353CC}">
                    <c16:uniqueId val="{00000017-51AD-4E55-A44F-591DB9A91BA7}"/>
                  </c:ext>
                </c:extLst>
              </c15:ser>
            </c15:filteredBarSeries>
            <c15:filteredBarSeries>
              <c15:ser>
                <c:idx val="23"/>
                <c:order val="23"/>
                <c:tx>
                  <c:strRef>
                    <c:extLst xmlns:c15="http://schemas.microsoft.com/office/drawing/2012/chart">
                      <c:ext xmlns:c15="http://schemas.microsoft.com/office/drawing/2012/chart" uri="{02D57815-91ED-43cb-92C2-25804820EDAC}">
                        <c15:formulaRef>
                          <c15:sqref>'03. Klimatbudget'!$B$31:$D$31</c15:sqref>
                        </c15:formulaRef>
                      </c:ext>
                    </c:extLst>
                    <c:strCache>
                      <c:ptCount val="3"/>
                      <c:pt idx="0">
                        <c:v>Totala utsläpp Scope 1 och 2</c:v>
                      </c:pt>
                      <c:pt idx="1">
                        <c:v>tCO2e</c:v>
                      </c:pt>
                    </c:strCache>
                  </c:strRef>
                </c:tx>
                <c:spPr>
                  <a:solidFill>
                    <a:schemeClr val="accent6">
                      <a:lumMod val="8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Klimatbudget'!$E$31:$AH$31</c15:sqref>
                        </c15:fullRef>
                        <c15:formulaRef>
                          <c15:sqref>('03. Klimatbudget'!$I$31,'03. Klimatbudget'!$N$31,'03. Klimatbudget'!$S$31,'03. Klimatbudget'!$X$31,'03. Klimatbudget'!$AC$31,'03. Klimatbudget'!$AH$31)</c15:sqref>
                        </c15:formulaRef>
                      </c:ext>
                    </c:extLst>
                    <c:numCache>
                      <c:formatCode>General</c:formatCode>
                      <c:ptCount val="6"/>
                      <c:pt idx="0" formatCode="#,##0">
                        <c:v>137.6</c:v>
                      </c:pt>
                      <c:pt idx="1" formatCode="#,##0">
                        <c:v>83.910780960943086</c:v>
                      </c:pt>
                      <c:pt idx="2" formatCode="#,##0">
                        <c:v>52.416341876314497</c:v>
                      </c:pt>
                      <c:pt idx="3" formatCode="#,##0">
                        <c:v>33.527216081298363</c:v>
                      </c:pt>
                      <c:pt idx="4" formatCode="#,##0">
                        <c:v>21.931500468004785</c:v>
                      </c:pt>
                      <c:pt idx="5" formatCode="#,##0">
                        <c:v>14.643303276930736</c:v>
                      </c:pt>
                    </c:numCache>
                  </c:numRef>
                </c:val>
                <c:extLst xmlns:c15="http://schemas.microsoft.com/office/drawing/2012/chart">
                  <c:ext xmlns:c16="http://schemas.microsoft.com/office/drawing/2014/chart" uri="{C3380CC4-5D6E-409C-BE32-E72D297353CC}">
                    <c16:uniqueId val="{00000018-51AD-4E55-A44F-591DB9A91BA7}"/>
                  </c:ext>
                </c:extLst>
              </c15:ser>
            </c15:filteredBarSeries>
            <c15:filteredBarSeries>
              <c15:ser>
                <c:idx val="24"/>
                <c:order val="24"/>
                <c:tx>
                  <c:strRef>
                    <c:extLst xmlns:c15="http://schemas.microsoft.com/office/drawing/2012/chart">
                      <c:ext xmlns:c15="http://schemas.microsoft.com/office/drawing/2012/chart" uri="{02D57815-91ED-43cb-92C2-25804820EDAC}">
                        <c15:formulaRef>
                          <c15:sqref>'03. Klimatbudget'!$B$32:$D$32</c15:sqref>
                        </c15:formulaRef>
                      </c:ext>
                    </c:extLst>
                    <c:strCache>
                      <c:ptCount val="3"/>
                      <c:pt idx="0">
                        <c:v>Totala utsläpp Scope 1 och 2</c:v>
                      </c:pt>
                      <c:pt idx="1">
                        <c:v>tCO2e</c:v>
                      </c:pt>
                    </c:strCache>
                  </c:strRef>
                </c:tx>
                <c:spPr>
                  <a:solidFill>
                    <a:schemeClr val="accent1">
                      <a:lumMod val="60000"/>
                      <a:lumOff val="4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Klimatbudget'!$E$32:$AH$32</c15:sqref>
                        </c15:fullRef>
                        <c15:formulaRef>
                          <c15:sqref>('03. Klimatbudget'!$I$32,'03. Klimatbudget'!$N$32,'03. Klimatbudget'!$S$32,'03. Klimatbudget'!$X$32,'03. Klimatbudget'!$AC$32,'03. Klimatbudget'!$AH$32)</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19-51AD-4E55-A44F-591DB9A91BA7}"/>
                  </c:ext>
                </c:extLst>
              </c15:ser>
            </c15:filteredBarSeries>
            <c15:filteredBarSeries>
              <c15:ser>
                <c:idx val="25"/>
                <c:order val="25"/>
                <c:tx>
                  <c:strRef>
                    <c:extLst xmlns:c15="http://schemas.microsoft.com/office/drawing/2012/chart">
                      <c:ext xmlns:c15="http://schemas.microsoft.com/office/drawing/2012/chart" uri="{02D57815-91ED-43cb-92C2-25804820EDAC}">
                        <c15:formulaRef>
                          <c15:sqref>'03. Klimatbudget'!$B$33:$D$33</c15:sqref>
                        </c15:formulaRef>
                      </c:ext>
                    </c:extLst>
                    <c:strCache>
                      <c:ptCount val="3"/>
                      <c:pt idx="0">
                        <c:v>Scope 3</c:v>
                      </c:pt>
                    </c:strCache>
                  </c:strRef>
                </c:tx>
                <c:spPr>
                  <a:solidFill>
                    <a:schemeClr val="accent2">
                      <a:lumMod val="60000"/>
                      <a:lumOff val="4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Klimatbudget'!$E$33:$AH$33</c15:sqref>
                        </c15:fullRef>
                        <c15:formulaRef>
                          <c15:sqref>('03. Klimatbudget'!$I$33,'03. Klimatbudget'!$N$33,'03. Klimatbudget'!$S$33,'03. Klimatbudget'!$X$33,'03. Klimatbudget'!$AC$33,'03. Klimatbudget'!$AH$33)</c15:sqref>
                        </c15:formulaRef>
                      </c:ext>
                    </c:extLst>
                    <c:numCache>
                      <c:formatCode>#,##0</c:formatCode>
                      <c:ptCount val="6"/>
                    </c:numCache>
                  </c:numRef>
                </c:val>
                <c:extLst xmlns:c15="http://schemas.microsoft.com/office/drawing/2012/chart">
                  <c:ext xmlns:c16="http://schemas.microsoft.com/office/drawing/2014/chart" uri="{C3380CC4-5D6E-409C-BE32-E72D297353CC}">
                    <c16:uniqueId val="{0000001A-51AD-4E55-A44F-591DB9A91BA7}"/>
                  </c:ext>
                </c:extLst>
              </c15:ser>
            </c15:filteredBarSeries>
            <c15:filteredBarSeries>
              <c15:ser>
                <c:idx val="26"/>
                <c:order val="26"/>
                <c:tx>
                  <c:strRef>
                    <c:extLst xmlns:c15="http://schemas.microsoft.com/office/drawing/2012/chart">
                      <c:ext xmlns:c15="http://schemas.microsoft.com/office/drawing/2012/chart" uri="{02D57815-91ED-43cb-92C2-25804820EDAC}">
                        <c15:formulaRef>
                          <c15:sqref>'03. Klimatbudget'!$B$34:$D$34</c15:sqref>
                        </c15:formulaRef>
                      </c:ext>
                    </c:extLst>
                    <c:strCache>
                      <c:ptCount val="3"/>
                      <c:pt idx="0">
                        <c:v>Scope 3.1 - Inköpta varor &amp; tjänster</c:v>
                      </c:pt>
                      <c:pt idx="1">
                        <c:v>tCO2e</c:v>
                      </c:pt>
                    </c:strCache>
                  </c:strRef>
                </c:tx>
                <c:spPr>
                  <a:solidFill>
                    <a:schemeClr val="accent3">
                      <a:lumMod val="60000"/>
                      <a:lumOff val="4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Klimatbudget'!$E$34:$AH$34</c15:sqref>
                        </c15:fullRef>
                        <c15:formulaRef>
                          <c15:sqref>('03. Klimatbudget'!$I$34,'03. Klimatbudget'!$N$34,'03. Klimatbudget'!$S$34,'03. Klimatbudget'!$X$34,'03. Klimatbudget'!$AC$34,'03. Klimatbudget'!$AH$34)</c15:sqref>
                        </c15:formulaRef>
                      </c:ext>
                    </c:extLst>
                    <c:numCache>
                      <c:formatCode>0%</c:formatCode>
                      <c:ptCount val="6"/>
                      <c:pt idx="0" formatCode="#,##0">
                        <c:v>15000</c:v>
                      </c:pt>
                      <c:pt idx="1" formatCode="#,##0">
                        <c:v>8857.35</c:v>
                      </c:pt>
                      <c:pt idx="2" formatCode="#,##0">
                        <c:v>5230.1766015000003</c:v>
                      </c:pt>
                      <c:pt idx="3" formatCode="#,##0">
                        <c:v>3088.366981419736</c:v>
                      </c:pt>
                      <c:pt idx="4" formatCode="#,##0">
                        <c:v>1823.6498188585397</c:v>
                      </c:pt>
                      <c:pt idx="5" formatCode="#,##0">
                        <c:v>1076.8469815377791</c:v>
                      </c:pt>
                    </c:numCache>
                  </c:numRef>
                </c:val>
                <c:extLst xmlns:c15="http://schemas.microsoft.com/office/drawing/2012/chart">
                  <c:ext xmlns:c16="http://schemas.microsoft.com/office/drawing/2014/chart" uri="{C3380CC4-5D6E-409C-BE32-E72D297353CC}">
                    <c16:uniqueId val="{0000001B-51AD-4E55-A44F-591DB9A91BA7}"/>
                  </c:ext>
                </c:extLst>
              </c15:ser>
            </c15:filteredBarSeries>
            <c15:filteredBarSeries>
              <c15:ser>
                <c:idx val="27"/>
                <c:order val="27"/>
                <c:tx>
                  <c:strRef>
                    <c:extLst xmlns:c15="http://schemas.microsoft.com/office/drawing/2012/chart">
                      <c:ext xmlns:c15="http://schemas.microsoft.com/office/drawing/2012/chart" uri="{02D57815-91ED-43cb-92C2-25804820EDAC}">
                        <c15:formulaRef>
                          <c15:sqref>'03. Klimatbudget'!$B$35:$D$35</c15:sqref>
                        </c15:formulaRef>
                      </c:ext>
                    </c:extLst>
                    <c:strCache>
                      <c:ptCount val="3"/>
                      <c:pt idx="0">
                        <c:v>Spend</c:v>
                      </c:pt>
                      <c:pt idx="1">
                        <c:v>SEK</c:v>
                      </c:pt>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Klimatbudget'!$E$35:$AH$35</c15:sqref>
                        </c15:fullRef>
                        <c15:formulaRef>
                          <c15:sqref>('03. Klimatbudget'!$I$35,'03. Klimatbudget'!$N$35,'03. Klimatbudget'!$S$35,'03. Klimatbudget'!$X$35,'03. Klimatbudget'!$AC$35,'03. Klimatbudget'!$AH$35)</c15:sqref>
                        </c15:formulaRef>
                      </c:ext>
                    </c:extLst>
                    <c:numCache>
                      <c:formatCode>0%</c:formatCode>
                      <c:ptCount val="6"/>
                      <c:pt idx="0" formatCode="#,##0">
                        <c:v>10000000</c:v>
                      </c:pt>
                      <c:pt idx="1" formatCode="#,##0">
                        <c:v>10000000</c:v>
                      </c:pt>
                      <c:pt idx="2" formatCode="#,##0">
                        <c:v>10000000</c:v>
                      </c:pt>
                      <c:pt idx="3" formatCode="#,##0">
                        <c:v>10000000</c:v>
                      </c:pt>
                      <c:pt idx="4" formatCode="#,##0">
                        <c:v>10000000</c:v>
                      </c:pt>
                      <c:pt idx="5" formatCode="#,##0">
                        <c:v>10000000</c:v>
                      </c:pt>
                    </c:numCache>
                  </c:numRef>
                </c:val>
                <c:extLst xmlns:c15="http://schemas.microsoft.com/office/drawing/2012/chart">
                  <c:ext xmlns:c16="http://schemas.microsoft.com/office/drawing/2014/chart" uri="{C3380CC4-5D6E-409C-BE32-E72D297353CC}">
                    <c16:uniqueId val="{0000001C-51AD-4E55-A44F-591DB9A91BA7}"/>
                  </c:ext>
                </c:extLst>
              </c15:ser>
            </c15:filteredBarSeries>
            <c15:filteredBarSeries>
              <c15:ser>
                <c:idx val="28"/>
                <c:order val="28"/>
                <c:tx>
                  <c:strRef>
                    <c:extLst xmlns:c15="http://schemas.microsoft.com/office/drawing/2012/chart">
                      <c:ext xmlns:c15="http://schemas.microsoft.com/office/drawing/2012/chart" uri="{02D57815-91ED-43cb-92C2-25804820EDAC}">
                        <c15:formulaRef>
                          <c15:sqref>'03. Klimatbudget'!$B$36:$D$36</c15:sqref>
                        </c15:formulaRef>
                      </c:ext>
                    </c:extLst>
                    <c:strCache>
                      <c:ptCount val="3"/>
                      <c:pt idx="0">
                        <c:v>Genomsnittlig emissionsfaktor</c:v>
                      </c:pt>
                      <c:pt idx="1">
                        <c:v>kgCO2e/SEK</c:v>
                      </c:pt>
                    </c:strCache>
                  </c:strRef>
                </c:tx>
                <c:spPr>
                  <a:solidFill>
                    <a:schemeClr val="accent5">
                      <a:lumMod val="60000"/>
                      <a:lumOff val="4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Klimatbudget'!$E$36:$AH$36</c15:sqref>
                        </c15:fullRef>
                        <c15:formulaRef>
                          <c15:sqref>('03. Klimatbudget'!$I$36,'03. Klimatbudget'!$N$36,'03. Klimatbudget'!$S$36,'03. Klimatbudget'!$X$36,'03. Klimatbudget'!$AC$36,'03. Klimatbudget'!$AH$36)</c15:sqref>
                        </c15:formulaRef>
                      </c:ext>
                    </c:extLst>
                    <c:numCache>
                      <c:formatCode>0%</c:formatCode>
                      <c:ptCount val="6"/>
                      <c:pt idx="0" formatCode="#\ ##0.0000">
                        <c:v>1.5E-3</c:v>
                      </c:pt>
                      <c:pt idx="1" formatCode="#\ ##0.0000">
                        <c:v>8.8573500000000002E-4</c:v>
                      </c:pt>
                      <c:pt idx="2" formatCode="#\ ##0.0000">
                        <c:v>5.2301766015000006E-4</c:v>
                      </c:pt>
                      <c:pt idx="3" formatCode="#\ ##0.0000">
                        <c:v>3.0883669814197359E-4</c:v>
                      </c:pt>
                      <c:pt idx="4" formatCode="#\ ##0.0000">
                        <c:v>1.8236498188585397E-4</c:v>
                      </c:pt>
                      <c:pt idx="5" formatCode="#\ ##0.0000">
                        <c:v>1.0768469815377792E-4</c:v>
                      </c:pt>
                    </c:numCache>
                  </c:numRef>
                </c:val>
                <c:extLst xmlns:c15="http://schemas.microsoft.com/office/drawing/2012/chart">
                  <c:ext xmlns:c16="http://schemas.microsoft.com/office/drawing/2014/chart" uri="{C3380CC4-5D6E-409C-BE32-E72D297353CC}">
                    <c16:uniqueId val="{0000001D-51AD-4E55-A44F-591DB9A91BA7}"/>
                  </c:ext>
                </c:extLst>
              </c15:ser>
            </c15:filteredBarSeries>
            <c15:filteredBarSeries>
              <c15:ser>
                <c:idx val="29"/>
                <c:order val="29"/>
                <c:tx>
                  <c:strRef>
                    <c:extLst xmlns:c15="http://schemas.microsoft.com/office/drawing/2012/chart">
                      <c:ext xmlns:c15="http://schemas.microsoft.com/office/drawing/2012/chart" uri="{02D57815-91ED-43cb-92C2-25804820EDAC}">
                        <c15:formulaRef>
                          <c15:sqref>'03. Klimatbudget'!$B$37:$D$37</c15:sqref>
                        </c15:formulaRef>
                      </c:ext>
                    </c:extLst>
                    <c:strCache>
                      <c:ptCount val="3"/>
                      <c:pt idx="0">
                        <c:v>Scope 3.2 - Kapitalvaror</c:v>
                      </c:pt>
                      <c:pt idx="1">
                        <c:v>tCO2e</c:v>
                      </c:pt>
                    </c:strCache>
                  </c:strRef>
                </c:tx>
                <c:spPr>
                  <a:solidFill>
                    <a:schemeClr val="accent6">
                      <a:lumMod val="60000"/>
                      <a:lumOff val="4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Klimatbudget'!$E$37:$AH$37</c15:sqref>
                        </c15:fullRef>
                        <c15:formulaRef>
                          <c15:sqref>('03. Klimatbudget'!$I$37,'03. Klimatbudget'!$N$37,'03. Klimatbudget'!$S$37,'03. Klimatbudget'!$X$37,'03. Klimatbudget'!$AC$37,'03. Klimatbudget'!$AH$37)</c15:sqref>
                        </c15:formulaRef>
                      </c:ext>
                    </c:extLst>
                    <c:numCache>
                      <c:formatCode>0%</c:formatCode>
                      <c:ptCount val="6"/>
                      <c:pt idx="0" formatCode="#,##0">
                        <c:v>1500</c:v>
                      </c:pt>
                      <c:pt idx="1" formatCode="#,##0">
                        <c:v>885.73500000000001</c:v>
                      </c:pt>
                      <c:pt idx="2" formatCode="#,##0">
                        <c:v>523.0176601500001</c:v>
                      </c:pt>
                      <c:pt idx="3" formatCode="#,##0">
                        <c:v>308.83669814197361</c:v>
                      </c:pt>
                      <c:pt idx="4" formatCode="#,##0">
                        <c:v>182.36498188585398</c:v>
                      </c:pt>
                      <c:pt idx="5" formatCode="#,##0">
                        <c:v>107.68469815377792</c:v>
                      </c:pt>
                    </c:numCache>
                  </c:numRef>
                </c:val>
                <c:extLst xmlns:c15="http://schemas.microsoft.com/office/drawing/2012/chart">
                  <c:ext xmlns:c16="http://schemas.microsoft.com/office/drawing/2014/chart" uri="{C3380CC4-5D6E-409C-BE32-E72D297353CC}">
                    <c16:uniqueId val="{0000001E-51AD-4E55-A44F-591DB9A91BA7}"/>
                  </c:ext>
                </c:extLst>
              </c15:ser>
            </c15:filteredBarSeries>
            <c15:filteredBarSeries>
              <c15:ser>
                <c:idx val="30"/>
                <c:order val="30"/>
                <c:tx>
                  <c:strRef>
                    <c:extLst xmlns:c15="http://schemas.microsoft.com/office/drawing/2012/chart">
                      <c:ext xmlns:c15="http://schemas.microsoft.com/office/drawing/2012/chart" uri="{02D57815-91ED-43cb-92C2-25804820EDAC}">
                        <c15:formulaRef>
                          <c15:sqref>'03. Klimatbudget'!$B$38:$D$38</c15:sqref>
                        </c15:formulaRef>
                      </c:ext>
                    </c:extLst>
                    <c:strCache>
                      <c:ptCount val="3"/>
                      <c:pt idx="0">
                        <c:v>Spend</c:v>
                      </c:pt>
                      <c:pt idx="1">
                        <c:v>SEK</c:v>
                      </c:pt>
                    </c:strCache>
                  </c:strRef>
                </c:tx>
                <c:spPr>
                  <a:solidFill>
                    <a:schemeClr val="accent1">
                      <a:lumMod val="5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Klimatbudget'!$E$38:$AH$38</c15:sqref>
                        </c15:fullRef>
                        <c15:formulaRef>
                          <c15:sqref>('03. Klimatbudget'!$I$38,'03. Klimatbudget'!$N$38,'03. Klimatbudget'!$S$38,'03. Klimatbudget'!$X$38,'03. Klimatbudget'!$AC$38,'03. Klimatbudget'!$AH$38)</c15:sqref>
                        </c15:formulaRef>
                      </c:ext>
                    </c:extLst>
                    <c:numCache>
                      <c:formatCode>0%</c:formatCode>
                      <c:ptCount val="6"/>
                      <c:pt idx="0" formatCode="#,##0">
                        <c:v>1000000</c:v>
                      </c:pt>
                      <c:pt idx="1" formatCode="#,##0">
                        <c:v>1000000</c:v>
                      </c:pt>
                      <c:pt idx="2" formatCode="#,##0">
                        <c:v>1000000</c:v>
                      </c:pt>
                      <c:pt idx="3" formatCode="#,##0">
                        <c:v>1000000</c:v>
                      </c:pt>
                      <c:pt idx="4" formatCode="#,##0">
                        <c:v>1000000</c:v>
                      </c:pt>
                      <c:pt idx="5" formatCode="#,##0">
                        <c:v>1000000</c:v>
                      </c:pt>
                    </c:numCache>
                  </c:numRef>
                </c:val>
                <c:extLst xmlns:c15="http://schemas.microsoft.com/office/drawing/2012/chart">
                  <c:ext xmlns:c16="http://schemas.microsoft.com/office/drawing/2014/chart" uri="{C3380CC4-5D6E-409C-BE32-E72D297353CC}">
                    <c16:uniqueId val="{0000001F-51AD-4E55-A44F-591DB9A91BA7}"/>
                  </c:ext>
                </c:extLst>
              </c15:ser>
            </c15:filteredBarSeries>
            <c15:filteredBarSeries>
              <c15:ser>
                <c:idx val="31"/>
                <c:order val="31"/>
                <c:tx>
                  <c:strRef>
                    <c:extLst xmlns:c15="http://schemas.microsoft.com/office/drawing/2012/chart">
                      <c:ext xmlns:c15="http://schemas.microsoft.com/office/drawing/2012/chart" uri="{02D57815-91ED-43cb-92C2-25804820EDAC}">
                        <c15:formulaRef>
                          <c15:sqref>'03. Klimatbudget'!$B$39:$D$39</c15:sqref>
                        </c15:formulaRef>
                      </c:ext>
                    </c:extLst>
                    <c:strCache>
                      <c:ptCount val="3"/>
                      <c:pt idx="0">
                        <c:v>Genomsnittlig emissionsfaktor</c:v>
                      </c:pt>
                      <c:pt idx="1">
                        <c:v>kgCO2e/SEK</c:v>
                      </c:pt>
                    </c:strCache>
                  </c:strRef>
                </c:tx>
                <c:spPr>
                  <a:solidFill>
                    <a:schemeClr val="accent2">
                      <a:lumMod val="5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Klimatbudget'!$E$39:$AH$39</c15:sqref>
                        </c15:fullRef>
                        <c15:formulaRef>
                          <c15:sqref>('03. Klimatbudget'!$I$39,'03. Klimatbudget'!$N$39,'03. Klimatbudget'!$S$39,'03. Klimatbudget'!$X$39,'03. Klimatbudget'!$AC$39,'03. Klimatbudget'!$AH$39)</c15:sqref>
                        </c15:formulaRef>
                      </c:ext>
                    </c:extLst>
                    <c:numCache>
                      <c:formatCode>0%</c:formatCode>
                      <c:ptCount val="6"/>
                      <c:pt idx="0" formatCode="#\ ##0.0000">
                        <c:v>1.5E-3</c:v>
                      </c:pt>
                      <c:pt idx="1" formatCode="#\ ##0.000">
                        <c:v>8.8573500000000002E-4</c:v>
                      </c:pt>
                      <c:pt idx="2" formatCode="#\ ##0.000">
                        <c:v>5.2301766015000006E-4</c:v>
                      </c:pt>
                      <c:pt idx="3" formatCode="#\ ##0.000">
                        <c:v>3.0883669814197359E-4</c:v>
                      </c:pt>
                      <c:pt idx="4" formatCode="#\ ##0.000">
                        <c:v>1.8236498188585397E-4</c:v>
                      </c:pt>
                      <c:pt idx="5" formatCode="#\ ##0.000">
                        <c:v>1.0768469815377792E-4</c:v>
                      </c:pt>
                    </c:numCache>
                  </c:numRef>
                </c:val>
                <c:extLst xmlns:c15="http://schemas.microsoft.com/office/drawing/2012/chart">
                  <c:ext xmlns:c16="http://schemas.microsoft.com/office/drawing/2014/chart" uri="{C3380CC4-5D6E-409C-BE32-E72D297353CC}">
                    <c16:uniqueId val="{00000020-51AD-4E55-A44F-591DB9A91BA7}"/>
                  </c:ext>
                </c:extLst>
              </c15:ser>
            </c15:filteredBarSeries>
            <c15:filteredBarSeries>
              <c15:ser>
                <c:idx val="32"/>
                <c:order val="32"/>
                <c:tx>
                  <c:strRef>
                    <c:extLst xmlns:c15="http://schemas.microsoft.com/office/drawing/2012/chart">
                      <c:ext xmlns:c15="http://schemas.microsoft.com/office/drawing/2012/chart" uri="{02D57815-91ED-43cb-92C2-25804820EDAC}">
                        <c15:formulaRef>
                          <c15:sqref>'03. Klimatbudget'!$B$40:$D$40</c15:sqref>
                        </c15:formulaRef>
                      </c:ext>
                    </c:extLst>
                    <c:strCache>
                      <c:ptCount val="3"/>
                      <c:pt idx="0">
                        <c:v>Scope 3.3 - Bränsle- och energirelaterade aktiviteter</c:v>
                      </c:pt>
                      <c:pt idx="1">
                        <c:v>tCO2e</c:v>
                      </c:pt>
                    </c:strCache>
                  </c:strRef>
                </c:tx>
                <c:spPr>
                  <a:solidFill>
                    <a:schemeClr val="accent3">
                      <a:lumMod val="5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Klimatbudget'!$E$40:$AH$40</c15:sqref>
                        </c15:fullRef>
                        <c15:formulaRef>
                          <c15:sqref>('03. Klimatbudget'!$I$40,'03. Klimatbudget'!$N$40,'03. Klimatbudget'!$S$40,'03. Klimatbudget'!$X$40,'03. Klimatbudget'!$AC$40,'03. Klimatbudget'!$AH$40)</c15:sqref>
                        </c15:formulaRef>
                      </c:ext>
                    </c:extLst>
                    <c:numCache>
                      <c:formatCode>0%</c:formatCode>
                      <c:ptCount val="6"/>
                      <c:pt idx="0" formatCode="#,##0">
                        <c:v>15.1</c:v>
                      </c:pt>
                      <c:pt idx="1" formatCode="#,##0">
                        <c:v>11.681272776521263</c:v>
                      </c:pt>
                      <c:pt idx="2" formatCode="#,##0">
                        <c:v>9.2098312844977208</c:v>
                      </c:pt>
                      <c:pt idx="3" formatCode="#,##0">
                        <c:v>7.3540283743336188</c:v>
                      </c:pt>
                      <c:pt idx="4" formatCode="#,##0">
                        <c:v>5.9208878178733348</c:v>
                      </c:pt>
                      <c:pt idx="5" formatCode="#,##0">
                        <c:v>4.7922981428507008</c:v>
                      </c:pt>
                    </c:numCache>
                  </c:numRef>
                </c:val>
                <c:extLst xmlns:c15="http://schemas.microsoft.com/office/drawing/2012/chart">
                  <c:ext xmlns:c16="http://schemas.microsoft.com/office/drawing/2014/chart" uri="{C3380CC4-5D6E-409C-BE32-E72D297353CC}">
                    <c16:uniqueId val="{00000021-51AD-4E55-A44F-591DB9A91BA7}"/>
                  </c:ext>
                </c:extLst>
              </c15:ser>
            </c15:filteredBarSeries>
            <c15:filteredBarSeries>
              <c15:ser>
                <c:idx val="33"/>
                <c:order val="33"/>
                <c:tx>
                  <c:strRef>
                    <c:extLst xmlns:c15="http://schemas.microsoft.com/office/drawing/2012/chart">
                      <c:ext xmlns:c15="http://schemas.microsoft.com/office/drawing/2012/chart" uri="{02D57815-91ED-43cb-92C2-25804820EDAC}">
                        <c15:formulaRef>
                          <c15:sqref>'03. Klimatbudget'!$B$41:$D$41</c15:sqref>
                        </c15:formulaRef>
                      </c:ext>
                    </c:extLst>
                    <c:strCache>
                      <c:ptCount val="3"/>
                      <c:pt idx="0">
                        <c:v>Köpt el i scope 2</c:v>
                      </c:pt>
                      <c:pt idx="1">
                        <c:v>kWh</c:v>
                      </c:pt>
                    </c:strCache>
                  </c:strRef>
                </c:tx>
                <c:spPr>
                  <a:solidFill>
                    <a:schemeClr val="accent4">
                      <a:lumMod val="5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Klimatbudget'!$E$41:$AH$41</c15:sqref>
                        </c15:fullRef>
                        <c15:formulaRef>
                          <c15:sqref>('03. Klimatbudget'!$I$41,'03. Klimatbudget'!$N$41,'03. Klimatbudget'!$S$41,'03. Klimatbudget'!$X$41,'03. Klimatbudget'!$AC$41,'03. Klimatbudget'!$AH$41)</c15:sqref>
                        </c15:formulaRef>
                      </c:ext>
                    </c:extLst>
                    <c:numCache>
                      <c:formatCode>0%</c:formatCode>
                      <c:ptCount val="6"/>
                      <c:pt idx="0" formatCode="#,##0">
                        <c:v>1000000</c:v>
                      </c:pt>
                      <c:pt idx="1" formatCode="#,##0">
                        <c:v>858734.02569999988</c:v>
                      </c:pt>
                      <c:pt idx="2" formatCode="#,##0">
                        <c:v>737424.12689492805</c:v>
                      </c:pt>
                      <c:pt idx="3" formatCode="#,##0">
                        <c:v>633251.18913678918</c:v>
                      </c:pt>
                      <c:pt idx="4" formatCode="#,##0">
                        <c:v>543794.34292674705</c:v>
                      </c:pt>
                      <c:pt idx="5" formatCode="#,##0">
                        <c:v>466974.70525437186</c:v>
                      </c:pt>
                    </c:numCache>
                  </c:numRef>
                </c:val>
                <c:extLst xmlns:c15="http://schemas.microsoft.com/office/drawing/2012/chart">
                  <c:ext xmlns:c16="http://schemas.microsoft.com/office/drawing/2014/chart" uri="{C3380CC4-5D6E-409C-BE32-E72D297353CC}">
                    <c16:uniqueId val="{00000022-51AD-4E55-A44F-591DB9A91BA7}"/>
                  </c:ext>
                </c:extLst>
              </c15:ser>
            </c15:filteredBarSeries>
            <c15:filteredBarSeries>
              <c15:ser>
                <c:idx val="34"/>
                <c:order val="34"/>
                <c:tx>
                  <c:strRef>
                    <c:extLst xmlns:c15="http://schemas.microsoft.com/office/drawing/2012/chart">
                      <c:ext xmlns:c15="http://schemas.microsoft.com/office/drawing/2012/chart" uri="{02D57815-91ED-43cb-92C2-25804820EDAC}">
                        <c15:formulaRef>
                          <c15:sqref>'03. Klimatbudget'!$B$42:$D$42</c15:sqref>
                        </c15:formulaRef>
                      </c:ext>
                    </c:extLst>
                    <c:strCache>
                      <c:ptCount val="3"/>
                      <c:pt idx="0">
                        <c:v>Emissionfaktor el (indirekta utsläpp)</c:v>
                      </c:pt>
                      <c:pt idx="1">
                        <c:v>kgCO2e/KWh</c:v>
                      </c:pt>
                    </c:strCache>
                  </c:strRef>
                </c:tx>
                <c:spPr>
                  <a:solidFill>
                    <a:schemeClr val="accent5">
                      <a:lumMod val="5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Klimatbudget'!$E$42:$AH$42</c15:sqref>
                        </c15:fullRef>
                        <c15:formulaRef>
                          <c15:sqref>('03. Klimatbudget'!$I$42,'03. Klimatbudget'!$N$42,'03. Klimatbudget'!$S$42,'03. Klimatbudget'!$X$42,'03. Klimatbudget'!$AC$42,'03. Klimatbudget'!$AH$42)</c15:sqref>
                        </c15:formulaRef>
                      </c:ext>
                    </c:extLst>
                    <c:numCache>
                      <c:formatCode>0%</c:formatCode>
                      <c:ptCount val="6"/>
                      <c:pt idx="0" formatCode="#\ ##0.000">
                        <c:v>1.2999999999999999E-2</c:v>
                      </c:pt>
                      <c:pt idx="1" formatCode="#\ ##0.000">
                        <c:v>1.2362870648699998E-2</c:v>
                      </c:pt>
                      <c:pt idx="2" formatCode="#\ ##0.000">
                        <c:v>1.1756966975114457E-2</c:v>
                      </c:pt>
                      <c:pt idx="3" formatCode="#\ ##0.000">
                        <c:v>1.1180758610336749E-2</c:v>
                      </c:pt>
                      <c:pt idx="4" formatCode="#\ ##0.000">
                        <c:v>1.0632790188764001E-2</c:v>
                      </c:pt>
                      <c:pt idx="5" formatCode="#\ ##0.000">
                        <c:v>1.0111677672188906E-2</c:v>
                      </c:pt>
                    </c:numCache>
                  </c:numRef>
                </c:val>
                <c:extLst xmlns:c15="http://schemas.microsoft.com/office/drawing/2012/chart">
                  <c:ext xmlns:c16="http://schemas.microsoft.com/office/drawing/2014/chart" uri="{C3380CC4-5D6E-409C-BE32-E72D297353CC}">
                    <c16:uniqueId val="{00000023-51AD-4E55-A44F-591DB9A91BA7}"/>
                  </c:ext>
                </c:extLst>
              </c15:ser>
            </c15:filteredBarSeries>
            <c15:filteredBarSeries>
              <c15:ser>
                <c:idx val="35"/>
                <c:order val="35"/>
                <c:tx>
                  <c:strRef>
                    <c:extLst xmlns:c15="http://schemas.microsoft.com/office/drawing/2012/chart">
                      <c:ext xmlns:c15="http://schemas.microsoft.com/office/drawing/2012/chart" uri="{02D57815-91ED-43cb-92C2-25804820EDAC}">
                        <c15:formulaRef>
                          <c15:sqref>'03. Klimatbudget'!$B$43:$D$43</c15:sqref>
                        </c15:formulaRef>
                      </c:ext>
                    </c:extLst>
                    <c:strCache>
                      <c:ptCount val="3"/>
                      <c:pt idx="0">
                        <c:v>Köpt fjärrvärme i Scope 2</c:v>
                      </c:pt>
                      <c:pt idx="1">
                        <c:v>kWh</c:v>
                      </c:pt>
                    </c:strCache>
                  </c:strRef>
                </c:tx>
                <c:spPr>
                  <a:solidFill>
                    <a:schemeClr val="accent6">
                      <a:lumMod val="5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Klimatbudget'!$E$43:$AH$43</c15:sqref>
                        </c15:fullRef>
                        <c15:formulaRef>
                          <c15:sqref>('03. Klimatbudget'!$I$43,'03. Klimatbudget'!$N$43,'03. Klimatbudget'!$S$43,'03. Klimatbudget'!$X$43,'03. Klimatbudget'!$AC$43,'03. Klimatbudget'!$AH$43)</c15:sqref>
                        </c15:formulaRef>
                      </c:ext>
                    </c:extLst>
                    <c:numCache>
                      <c:formatCode>0%</c:formatCode>
                      <c:ptCount val="6"/>
                      <c:pt idx="0" formatCode="#,##0">
                        <c:v>500000</c:v>
                      </c:pt>
                      <c:pt idx="1" formatCode="#,##0">
                        <c:v>429367.01284999994</c:v>
                      </c:pt>
                      <c:pt idx="2" formatCode="#,##0">
                        <c:v>368712.06344746402</c:v>
                      </c:pt>
                      <c:pt idx="3" formatCode="#,##0">
                        <c:v>316625.59456839459</c:v>
                      </c:pt>
                      <c:pt idx="4" formatCode="#,##0">
                        <c:v>271897.17146337352</c:v>
                      </c:pt>
                      <c:pt idx="5" formatCode="#,##0">
                        <c:v>233487.35262718593</c:v>
                      </c:pt>
                    </c:numCache>
                  </c:numRef>
                </c:val>
                <c:extLst xmlns:c15="http://schemas.microsoft.com/office/drawing/2012/chart">
                  <c:ext xmlns:c16="http://schemas.microsoft.com/office/drawing/2014/chart" uri="{C3380CC4-5D6E-409C-BE32-E72D297353CC}">
                    <c16:uniqueId val="{00000024-51AD-4E55-A44F-591DB9A91BA7}"/>
                  </c:ext>
                </c:extLst>
              </c15:ser>
            </c15:filteredBarSeries>
            <c15:filteredBarSeries>
              <c15:ser>
                <c:idx val="36"/>
                <c:order val="36"/>
                <c:tx>
                  <c:strRef>
                    <c:extLst xmlns:c15="http://schemas.microsoft.com/office/drawing/2012/chart">
                      <c:ext xmlns:c15="http://schemas.microsoft.com/office/drawing/2012/chart" uri="{02D57815-91ED-43cb-92C2-25804820EDAC}">
                        <c15:formulaRef>
                          <c15:sqref>'03. Klimatbudget'!$B$44:$D$44</c15:sqref>
                        </c15:formulaRef>
                      </c:ext>
                    </c:extLst>
                    <c:strCache>
                      <c:ptCount val="3"/>
                      <c:pt idx="0">
                        <c:v>Emissionsfaktor fjärrvärme (indirekta utsläpp)</c:v>
                      </c:pt>
                      <c:pt idx="1">
                        <c:v>kgCO2e/KWh</c:v>
                      </c:pt>
                    </c:strCache>
                  </c:strRef>
                </c:tx>
                <c:spPr>
                  <a:solidFill>
                    <a:schemeClr val="accent1">
                      <a:lumMod val="70000"/>
                      <a:lumOff val="3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Klimatbudget'!$E$44:$AH$44</c15:sqref>
                        </c15:fullRef>
                        <c15:formulaRef>
                          <c15:sqref>('03. Klimatbudget'!$I$44,'03. Klimatbudget'!$N$44,'03. Klimatbudget'!$S$44,'03. Klimatbudget'!$X$44,'03. Klimatbudget'!$AC$44,'03. Klimatbudget'!$AH$44)</c15:sqref>
                        </c15:formulaRef>
                      </c:ext>
                    </c:extLst>
                    <c:numCache>
                      <c:formatCode>0%</c:formatCode>
                      <c:ptCount val="6"/>
                      <c:pt idx="0" formatCode="#\ ##0.000">
                        <c:v>4.0000000000000001E-3</c:v>
                      </c:pt>
                      <c:pt idx="1" formatCode="#\ ##0.000">
                        <c:v>2.3619600000000002E-3</c:v>
                      </c:pt>
                      <c:pt idx="2" formatCode="#\ ##0.000">
                        <c:v>1.3947137604E-3</c:v>
                      </c:pt>
                      <c:pt idx="3" formatCode="#\ ##0.000">
                        <c:v>8.2356452837859624E-4</c:v>
                      </c:pt>
                      <c:pt idx="4" formatCode="#\ ##0.000">
                        <c:v>4.8630661836227744E-4</c:v>
                      </c:pt>
                      <c:pt idx="5" formatCode="#\ ##0.000">
                        <c:v>2.8715919507674121E-4</c:v>
                      </c:pt>
                    </c:numCache>
                  </c:numRef>
                </c:val>
                <c:extLst xmlns:c15="http://schemas.microsoft.com/office/drawing/2012/chart">
                  <c:ext xmlns:c16="http://schemas.microsoft.com/office/drawing/2014/chart" uri="{C3380CC4-5D6E-409C-BE32-E72D297353CC}">
                    <c16:uniqueId val="{00000025-51AD-4E55-A44F-591DB9A91BA7}"/>
                  </c:ext>
                </c:extLst>
              </c15:ser>
            </c15:filteredBarSeries>
            <c15:filteredBarSeries>
              <c15:ser>
                <c:idx val="37"/>
                <c:order val="37"/>
                <c:tx>
                  <c:strRef>
                    <c:extLst xmlns:c15="http://schemas.microsoft.com/office/drawing/2012/chart">
                      <c:ext xmlns:c15="http://schemas.microsoft.com/office/drawing/2012/chart" uri="{02D57815-91ED-43cb-92C2-25804820EDAC}">
                        <c15:formulaRef>
                          <c15:sqref>'03. Klimatbudget'!$B$45:$D$45</c15:sqref>
                        </c15:formulaRef>
                      </c:ext>
                    </c:extLst>
                    <c:strCache>
                      <c:ptCount val="3"/>
                      <c:pt idx="0">
                        <c:v>Köpt fjärrkyla i Scope 2</c:v>
                      </c:pt>
                      <c:pt idx="1">
                        <c:v>kWh</c:v>
                      </c:pt>
                    </c:strCache>
                  </c:strRef>
                </c:tx>
                <c:spPr>
                  <a:solidFill>
                    <a:schemeClr val="accent2">
                      <a:lumMod val="70000"/>
                      <a:lumOff val="3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Klimatbudget'!$E$45:$AH$45</c15:sqref>
                        </c15:fullRef>
                        <c15:formulaRef>
                          <c15:sqref>('03. Klimatbudget'!$I$45,'03. Klimatbudget'!$N$45,'03. Klimatbudget'!$S$45,'03. Klimatbudget'!$X$45,'03. Klimatbudget'!$AC$45,'03. Klimatbudget'!$AH$45)</c15:sqref>
                        </c15:formulaRef>
                      </c:ext>
                    </c:extLst>
                    <c:numCache>
                      <c:formatCode>0%</c:formatCode>
                      <c:ptCount val="6"/>
                      <c:pt idx="0" formatCode="#,##0">
                        <c:v>100000</c:v>
                      </c:pt>
                      <c:pt idx="1" formatCode="#,##0">
                        <c:v>85873.402570000006</c:v>
                      </c:pt>
                      <c:pt idx="2" formatCode="#,##0">
                        <c:v>73742.412689492834</c:v>
                      </c:pt>
                      <c:pt idx="3" formatCode="#,##0">
                        <c:v>63325.118913678925</c:v>
                      </c:pt>
                      <c:pt idx="4" formatCode="#,##0">
                        <c:v>54379.434292674705</c:v>
                      </c:pt>
                      <c:pt idx="5" formatCode="#,##0">
                        <c:v>46697.470525437173</c:v>
                      </c:pt>
                    </c:numCache>
                  </c:numRef>
                </c:val>
                <c:extLst xmlns:c15="http://schemas.microsoft.com/office/drawing/2012/chart">
                  <c:ext xmlns:c16="http://schemas.microsoft.com/office/drawing/2014/chart" uri="{C3380CC4-5D6E-409C-BE32-E72D297353CC}">
                    <c16:uniqueId val="{00000026-51AD-4E55-A44F-591DB9A91BA7}"/>
                  </c:ext>
                </c:extLst>
              </c15:ser>
            </c15:filteredBarSeries>
            <c15:filteredBarSeries>
              <c15:ser>
                <c:idx val="38"/>
                <c:order val="38"/>
                <c:tx>
                  <c:strRef>
                    <c:extLst xmlns:c15="http://schemas.microsoft.com/office/drawing/2012/chart">
                      <c:ext xmlns:c15="http://schemas.microsoft.com/office/drawing/2012/chart" uri="{02D57815-91ED-43cb-92C2-25804820EDAC}">
                        <c15:formulaRef>
                          <c15:sqref>'03. Klimatbudget'!$B$46:$D$46</c15:sqref>
                        </c15:formulaRef>
                      </c:ext>
                    </c:extLst>
                    <c:strCache>
                      <c:ptCount val="3"/>
                      <c:pt idx="0">
                        <c:v>Emissionfaktor fjärrkyla (indirekta utsläpp)</c:v>
                      </c:pt>
                      <c:pt idx="1">
                        <c:v>kgCO2e/KWh</c:v>
                      </c:pt>
                    </c:strCache>
                  </c:strRef>
                </c:tx>
                <c:spPr>
                  <a:solidFill>
                    <a:schemeClr val="accent3">
                      <a:lumMod val="70000"/>
                      <a:lumOff val="3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Klimatbudget'!$E$46:$AH$46</c15:sqref>
                        </c15:fullRef>
                        <c15:formulaRef>
                          <c15:sqref>('03. Klimatbudget'!$I$46,'03. Klimatbudget'!$N$46,'03. Klimatbudget'!$S$46,'03. Klimatbudget'!$X$46,'03. Klimatbudget'!$AC$46,'03. Klimatbudget'!$AH$46)</c15:sqref>
                        </c15:formulaRef>
                      </c:ext>
                    </c:extLst>
                    <c:numCache>
                      <c:formatCode>0%</c:formatCode>
                      <c:ptCount val="6"/>
                      <c:pt idx="0" formatCode="#\ ##0.000">
                        <c:v>1E-3</c:v>
                      </c:pt>
                      <c:pt idx="1" formatCode="#\ ##0.000">
                        <c:v>5.9049000000000005E-4</c:v>
                      </c:pt>
                      <c:pt idx="2" formatCode="#\ ##0.000">
                        <c:v>3.4867844010000001E-4</c:v>
                      </c:pt>
                      <c:pt idx="3" formatCode="#\ ##0.000">
                        <c:v>2.0589113209464906E-4</c:v>
                      </c:pt>
                      <c:pt idx="4" formatCode="#\ ##0.000">
                        <c:v>1.2157665459056936E-4</c:v>
                      </c:pt>
                      <c:pt idx="5" formatCode="#\ ##0.000">
                        <c:v>7.1789798769185303E-5</c:v>
                      </c:pt>
                    </c:numCache>
                  </c:numRef>
                </c:val>
                <c:extLst xmlns:c15="http://schemas.microsoft.com/office/drawing/2012/chart">
                  <c:ext xmlns:c16="http://schemas.microsoft.com/office/drawing/2014/chart" uri="{C3380CC4-5D6E-409C-BE32-E72D297353CC}">
                    <c16:uniqueId val="{00000027-51AD-4E55-A44F-591DB9A91BA7}"/>
                  </c:ext>
                </c:extLst>
              </c15:ser>
            </c15:filteredBarSeries>
            <c15:filteredBarSeries>
              <c15:ser>
                <c:idx val="39"/>
                <c:order val="39"/>
                <c:tx>
                  <c:strRef>
                    <c:extLst xmlns:c15="http://schemas.microsoft.com/office/drawing/2012/chart">
                      <c:ext xmlns:c15="http://schemas.microsoft.com/office/drawing/2012/chart" uri="{02D57815-91ED-43cb-92C2-25804820EDAC}">
                        <c15:formulaRef>
                          <c15:sqref>'03. Klimatbudget'!$B$47:$D$47</c15:sqref>
                        </c15:formulaRef>
                      </c:ext>
                    </c:extLst>
                    <c:strCache>
                      <c:ptCount val="3"/>
                      <c:pt idx="0">
                        <c:v>Scope 3.4 - Uppströms transporter</c:v>
                      </c:pt>
                      <c:pt idx="1">
                        <c:v>tCO2e</c:v>
                      </c:pt>
                    </c:strCache>
                  </c:strRef>
                </c:tx>
                <c:spPr>
                  <a:solidFill>
                    <a:schemeClr val="accent4">
                      <a:lumMod val="70000"/>
                      <a:lumOff val="3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Klimatbudget'!$E$47:$AH$47</c15:sqref>
                        </c15:fullRef>
                        <c15:formulaRef>
                          <c15:sqref>('03. Klimatbudget'!$I$47,'03. Klimatbudget'!$N$47,'03. Klimatbudget'!$S$47,'03. Klimatbudget'!$X$47,'03. Klimatbudget'!$AC$47,'03. Klimatbudget'!$AH$47)</c15:sqref>
                        </c15:formulaRef>
                      </c:ext>
                    </c:extLst>
                    <c:numCache>
                      <c:formatCode>0%</c:formatCode>
                      <c:ptCount val="6"/>
                      <c:pt idx="0" formatCode="#,##0">
                        <c:v>7.5</c:v>
                      </c:pt>
                      <c:pt idx="1" formatCode="#,##0">
                        <c:v>4.428675000000001</c:v>
                      </c:pt>
                      <c:pt idx="2" formatCode="#,##0">
                        <c:v>2.615088300750001</c:v>
                      </c:pt>
                      <c:pt idx="3" formatCode="#,##0">
                        <c:v>1.5441834907098684</c:v>
                      </c:pt>
                      <c:pt idx="4" formatCode="#,##0">
                        <c:v>0.91182490942927052</c:v>
                      </c:pt>
                      <c:pt idx="5" formatCode="#,##0">
                        <c:v>0.53842349076889007</c:v>
                      </c:pt>
                    </c:numCache>
                  </c:numRef>
                </c:val>
                <c:extLst xmlns:c15="http://schemas.microsoft.com/office/drawing/2012/chart">
                  <c:ext xmlns:c16="http://schemas.microsoft.com/office/drawing/2014/chart" uri="{C3380CC4-5D6E-409C-BE32-E72D297353CC}">
                    <c16:uniqueId val="{00000028-51AD-4E55-A44F-591DB9A91BA7}"/>
                  </c:ext>
                </c:extLst>
              </c15:ser>
            </c15:filteredBarSeries>
            <c15:filteredBarSeries>
              <c15:ser>
                <c:idx val="40"/>
                <c:order val="40"/>
                <c:tx>
                  <c:strRef>
                    <c:extLst xmlns:c15="http://schemas.microsoft.com/office/drawing/2012/chart">
                      <c:ext xmlns:c15="http://schemas.microsoft.com/office/drawing/2012/chart" uri="{02D57815-91ED-43cb-92C2-25804820EDAC}">
                        <c15:formulaRef>
                          <c15:sqref>'03. Klimatbudget'!$B$48:$D$48</c15:sqref>
                        </c15:formulaRef>
                      </c:ext>
                    </c:extLst>
                    <c:strCache>
                      <c:ptCount val="3"/>
                      <c:pt idx="0">
                        <c:v>Spend</c:v>
                      </c:pt>
                      <c:pt idx="1">
                        <c:v>SEK</c:v>
                      </c:pt>
                    </c:strCache>
                  </c:strRef>
                </c:tx>
                <c:spPr>
                  <a:solidFill>
                    <a:schemeClr val="accent5">
                      <a:lumMod val="70000"/>
                      <a:lumOff val="3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Klimatbudget'!$E$48:$AH$48</c15:sqref>
                        </c15:fullRef>
                        <c15:formulaRef>
                          <c15:sqref>('03. Klimatbudget'!$I$48,'03. Klimatbudget'!$N$48,'03. Klimatbudget'!$S$48,'03. Klimatbudget'!$X$48,'03. Klimatbudget'!$AC$48,'03. Klimatbudget'!$AH$48)</c15:sqref>
                        </c15:formulaRef>
                      </c:ext>
                    </c:extLst>
                    <c:numCache>
                      <c:formatCode>0%</c:formatCode>
                      <c:ptCount val="6"/>
                      <c:pt idx="0" formatCode="#,##0">
                        <c:v>300000</c:v>
                      </c:pt>
                      <c:pt idx="1" formatCode="#,##0">
                        <c:v>300000</c:v>
                      </c:pt>
                      <c:pt idx="2" formatCode="#,##0">
                        <c:v>300000</c:v>
                      </c:pt>
                      <c:pt idx="3" formatCode="#,##0">
                        <c:v>300000</c:v>
                      </c:pt>
                      <c:pt idx="4" formatCode="#,##0">
                        <c:v>300000</c:v>
                      </c:pt>
                      <c:pt idx="5" formatCode="#,##0">
                        <c:v>300000</c:v>
                      </c:pt>
                    </c:numCache>
                  </c:numRef>
                </c:val>
                <c:extLst xmlns:c15="http://schemas.microsoft.com/office/drawing/2012/chart">
                  <c:ext xmlns:c16="http://schemas.microsoft.com/office/drawing/2014/chart" uri="{C3380CC4-5D6E-409C-BE32-E72D297353CC}">
                    <c16:uniqueId val="{00000029-51AD-4E55-A44F-591DB9A91BA7}"/>
                  </c:ext>
                </c:extLst>
              </c15:ser>
            </c15:filteredBarSeries>
            <c15:filteredBarSeries>
              <c15:ser>
                <c:idx val="41"/>
                <c:order val="41"/>
                <c:tx>
                  <c:strRef>
                    <c:extLst xmlns:c15="http://schemas.microsoft.com/office/drawing/2012/chart">
                      <c:ext xmlns:c15="http://schemas.microsoft.com/office/drawing/2012/chart" uri="{02D57815-91ED-43cb-92C2-25804820EDAC}">
                        <c15:formulaRef>
                          <c15:sqref>'03. Klimatbudget'!$B$49:$D$49</c15:sqref>
                        </c15:formulaRef>
                      </c:ext>
                    </c:extLst>
                    <c:strCache>
                      <c:ptCount val="3"/>
                      <c:pt idx="0">
                        <c:v>Genomsnittlig emissionsfaktor</c:v>
                      </c:pt>
                      <c:pt idx="1">
                        <c:v>kgCO2e/SEK</c:v>
                      </c:pt>
                    </c:strCache>
                  </c:strRef>
                </c:tx>
                <c:spPr>
                  <a:solidFill>
                    <a:schemeClr val="accent6">
                      <a:lumMod val="70000"/>
                      <a:lumOff val="3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Klimatbudget'!$E$49:$AH$49</c15:sqref>
                        </c15:fullRef>
                        <c15:formulaRef>
                          <c15:sqref>('03. Klimatbudget'!$I$49,'03. Klimatbudget'!$N$49,'03. Klimatbudget'!$S$49,'03. Klimatbudget'!$X$49,'03. Klimatbudget'!$AC$49,'03. Klimatbudget'!$AH$49)</c15:sqref>
                        </c15:formulaRef>
                      </c:ext>
                    </c:extLst>
                    <c:numCache>
                      <c:formatCode>0%</c:formatCode>
                      <c:ptCount val="6"/>
                      <c:pt idx="0" formatCode="#\ ##0.000">
                        <c:v>2.5000000000000001E-2</c:v>
                      </c:pt>
                      <c:pt idx="1" formatCode="#\ ##0.000">
                        <c:v>1.4762250000000005E-2</c:v>
                      </c:pt>
                      <c:pt idx="2" formatCode="#\ ##0.000">
                        <c:v>8.7169610025000042E-3</c:v>
                      </c:pt>
                      <c:pt idx="3" formatCode="#\ ##0.000">
                        <c:v>5.1472783023662283E-3</c:v>
                      </c:pt>
                      <c:pt idx="4" formatCode="#\ ##0.000">
                        <c:v>3.039416364764235E-3</c:v>
                      </c:pt>
                      <c:pt idx="5" formatCode="#\ ##0.000">
                        <c:v>1.7947449692296334E-3</c:v>
                      </c:pt>
                    </c:numCache>
                  </c:numRef>
                </c:val>
                <c:extLst xmlns:c15="http://schemas.microsoft.com/office/drawing/2012/chart">
                  <c:ext xmlns:c16="http://schemas.microsoft.com/office/drawing/2014/chart" uri="{C3380CC4-5D6E-409C-BE32-E72D297353CC}">
                    <c16:uniqueId val="{0000002A-51AD-4E55-A44F-591DB9A91BA7}"/>
                  </c:ext>
                </c:extLst>
              </c15:ser>
            </c15:filteredBarSeries>
            <c15:filteredBarSeries>
              <c15:ser>
                <c:idx val="42"/>
                <c:order val="42"/>
                <c:tx>
                  <c:strRef>
                    <c:extLst xmlns:c15="http://schemas.microsoft.com/office/drawing/2012/chart">
                      <c:ext xmlns:c15="http://schemas.microsoft.com/office/drawing/2012/chart" uri="{02D57815-91ED-43cb-92C2-25804820EDAC}">
                        <c15:formulaRef>
                          <c15:sqref>'03. Klimatbudget'!$B$50:$D$50</c15:sqref>
                        </c15:formulaRef>
                      </c:ext>
                    </c:extLst>
                    <c:strCache>
                      <c:ptCount val="3"/>
                      <c:pt idx="0">
                        <c:v>Scope 3.5 - Avfallshantering i verksamheten </c:v>
                      </c:pt>
                      <c:pt idx="1">
                        <c:v>tCO2e</c:v>
                      </c:pt>
                    </c:strCache>
                  </c:strRef>
                </c:tx>
                <c:spPr>
                  <a:solidFill>
                    <a:schemeClr val="accent1">
                      <a:lumMod val="7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Klimatbudget'!$E$50:$AH$50</c15:sqref>
                        </c15:fullRef>
                        <c15:formulaRef>
                          <c15:sqref>('03. Klimatbudget'!$I$50,'03. Klimatbudget'!$N$50,'03. Klimatbudget'!$S$50,'03. Klimatbudget'!$X$50,'03. Klimatbudget'!$AC$50,'03. Klimatbudget'!$AH$50)</c15:sqref>
                        </c15:formulaRef>
                      </c:ext>
                    </c:extLst>
                    <c:numCache>
                      <c:formatCode>0%</c:formatCode>
                      <c:ptCount val="6"/>
                      <c:pt idx="0" formatCode="#,##0">
                        <c:v>33</c:v>
                      </c:pt>
                      <c:pt idx="1" formatCode="#,##0">
                        <c:v>16.733437209574571</c:v>
                      </c:pt>
                      <c:pt idx="2" formatCode="#,##0">
                        <c:v>8.4850885105083282</c:v>
                      </c:pt>
                      <c:pt idx="3" formatCode="#,##0">
                        <c:v>4.3025665396446566</c:v>
                      </c:pt>
                      <c:pt idx="4" formatCode="#,##0">
                        <c:v>2.1817190009442546</c:v>
                      </c:pt>
                      <c:pt idx="5" formatCode="#,##0">
                        <c:v>1.1062926639768618</c:v>
                      </c:pt>
                    </c:numCache>
                  </c:numRef>
                </c:val>
                <c:extLst xmlns:c15="http://schemas.microsoft.com/office/drawing/2012/chart">
                  <c:ext xmlns:c16="http://schemas.microsoft.com/office/drawing/2014/chart" uri="{C3380CC4-5D6E-409C-BE32-E72D297353CC}">
                    <c16:uniqueId val="{0000002B-51AD-4E55-A44F-591DB9A91BA7}"/>
                  </c:ext>
                </c:extLst>
              </c15:ser>
            </c15:filteredBarSeries>
            <c15:filteredBarSeries>
              <c15:ser>
                <c:idx val="43"/>
                <c:order val="43"/>
                <c:tx>
                  <c:strRef>
                    <c:extLst xmlns:c15="http://schemas.microsoft.com/office/drawing/2012/chart">
                      <c:ext xmlns:c15="http://schemas.microsoft.com/office/drawing/2012/chart" uri="{02D57815-91ED-43cb-92C2-25804820EDAC}">
                        <c15:formulaRef>
                          <c15:sqref>'03. Klimatbudget'!$B$51:$D$51</c15:sqref>
                        </c15:formulaRef>
                      </c:ext>
                    </c:extLst>
                    <c:strCache>
                      <c:ptCount val="3"/>
                      <c:pt idx="0">
                        <c:v>Energiåtervinning, restavfall</c:v>
                      </c:pt>
                      <c:pt idx="1">
                        <c:v>kg</c:v>
                      </c:pt>
                    </c:strCache>
                  </c:strRef>
                </c:tx>
                <c:spPr>
                  <a:solidFill>
                    <a:schemeClr val="accent2">
                      <a:lumMod val="7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Klimatbudget'!$E$51:$AH$51</c15:sqref>
                        </c15:fullRef>
                        <c15:formulaRef>
                          <c15:sqref>('03. Klimatbudget'!$I$51,'03. Klimatbudget'!$N$51,'03. Klimatbudget'!$S$51,'03. Klimatbudget'!$X$51,'03. Klimatbudget'!$AC$51,'03. Klimatbudget'!$AH$51)</c15:sqref>
                        </c15:formulaRef>
                      </c:ext>
                    </c:extLst>
                    <c:numCache>
                      <c:formatCode>0%</c:formatCode>
                      <c:ptCount val="6"/>
                      <c:pt idx="0" formatCode="#,##0">
                        <c:v>50000</c:v>
                      </c:pt>
                      <c:pt idx="1" formatCode="#,##0">
                        <c:v>42936.701285000003</c:v>
                      </c:pt>
                      <c:pt idx="2" formatCode="#,##0">
                        <c:v>36871.206344746417</c:v>
                      </c:pt>
                      <c:pt idx="3" formatCode="#,##0">
                        <c:v>31662.559456839463</c:v>
                      </c:pt>
                      <c:pt idx="4" formatCode="#,##0">
                        <c:v>27189.717146337352</c:v>
                      </c:pt>
                      <c:pt idx="5" formatCode="#,##0">
                        <c:v>23348.735262718586</c:v>
                      </c:pt>
                    </c:numCache>
                  </c:numRef>
                </c:val>
                <c:extLst xmlns:c15="http://schemas.microsoft.com/office/drawing/2012/chart">
                  <c:ext xmlns:c16="http://schemas.microsoft.com/office/drawing/2014/chart" uri="{C3380CC4-5D6E-409C-BE32-E72D297353CC}">
                    <c16:uniqueId val="{0000002C-51AD-4E55-A44F-591DB9A91BA7}"/>
                  </c:ext>
                </c:extLst>
              </c15:ser>
            </c15:filteredBarSeries>
            <c15:filteredBarSeries>
              <c15:ser>
                <c:idx val="44"/>
                <c:order val="44"/>
                <c:tx>
                  <c:strRef>
                    <c:extLst xmlns:c15="http://schemas.microsoft.com/office/drawing/2012/chart">
                      <c:ext xmlns:c15="http://schemas.microsoft.com/office/drawing/2012/chart" uri="{02D57815-91ED-43cb-92C2-25804820EDAC}">
                        <c15:formulaRef>
                          <c15:sqref>'03. Klimatbudget'!$B$52:$D$52</c15:sqref>
                        </c15:formulaRef>
                      </c:ext>
                    </c:extLst>
                    <c:strCache>
                      <c:ptCount val="3"/>
                      <c:pt idx="0">
                        <c:v>Energiåtervinning, genomsnittlig emissionsfaktor </c:v>
                      </c:pt>
                      <c:pt idx="1">
                        <c:v>kgCO2e/kg </c:v>
                      </c:pt>
                    </c:strCache>
                  </c:strRef>
                </c:tx>
                <c:spPr>
                  <a:solidFill>
                    <a:schemeClr val="accent3">
                      <a:lumMod val="7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Klimatbudget'!$E$52:$AH$52</c15:sqref>
                        </c15:fullRef>
                        <c15:formulaRef>
                          <c15:sqref>('03. Klimatbudget'!$I$52,'03. Klimatbudget'!$N$52,'03. Klimatbudget'!$S$52,'03. Klimatbudget'!$X$52,'03. Klimatbudget'!$AC$52,'03. Klimatbudget'!$AH$52)</c15:sqref>
                        </c15:formulaRef>
                      </c:ext>
                    </c:extLst>
                    <c:numCache>
                      <c:formatCode>0%</c:formatCode>
                      <c:ptCount val="6"/>
                      <c:pt idx="0" formatCode="#\ ##0.0000">
                        <c:v>0.46</c:v>
                      </c:pt>
                      <c:pt idx="1" formatCode="#,##0">
                        <c:v>0.27162540000000002</c:v>
                      </c:pt>
                      <c:pt idx="2" formatCode="#,##0">
                        <c:v>0.16039208244600003</c:v>
                      </c:pt>
                      <c:pt idx="3" formatCode="#,##0">
                        <c:v>9.4709920763538555E-2</c:v>
                      </c:pt>
                      <c:pt idx="4" formatCode="#,##0">
                        <c:v>5.5925261111661892E-2</c:v>
                      </c:pt>
                      <c:pt idx="5" formatCode="#,##0">
                        <c:v>3.3023307433825227E-2</c:v>
                      </c:pt>
                    </c:numCache>
                  </c:numRef>
                </c:val>
                <c:extLst xmlns:c15="http://schemas.microsoft.com/office/drawing/2012/chart">
                  <c:ext xmlns:c16="http://schemas.microsoft.com/office/drawing/2014/chart" uri="{C3380CC4-5D6E-409C-BE32-E72D297353CC}">
                    <c16:uniqueId val="{0000002D-51AD-4E55-A44F-591DB9A91BA7}"/>
                  </c:ext>
                </c:extLst>
              </c15:ser>
            </c15:filteredBarSeries>
            <c15:filteredBarSeries>
              <c15:ser>
                <c:idx val="45"/>
                <c:order val="45"/>
                <c:tx>
                  <c:strRef>
                    <c:extLst xmlns:c15="http://schemas.microsoft.com/office/drawing/2012/chart">
                      <c:ext xmlns:c15="http://schemas.microsoft.com/office/drawing/2012/chart" uri="{02D57815-91ED-43cb-92C2-25804820EDAC}">
                        <c15:formulaRef>
                          <c15:sqref>'03. Klimatbudget'!$B$53:$D$53</c15:sqref>
                        </c15:formulaRef>
                      </c:ext>
                    </c:extLst>
                    <c:strCache>
                      <c:ptCount val="3"/>
                      <c:pt idx="0">
                        <c:v>Materialåtervinning, restavfall</c:v>
                      </c:pt>
                      <c:pt idx="1">
                        <c:v>kg</c:v>
                      </c:pt>
                    </c:strCache>
                  </c:strRef>
                </c:tx>
                <c:spPr>
                  <a:solidFill>
                    <a:schemeClr val="accent4">
                      <a:lumMod val="7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Klimatbudget'!$E$53:$AH$53</c15:sqref>
                        </c15:fullRef>
                        <c15:formulaRef>
                          <c15:sqref>('03. Klimatbudget'!$I$53,'03. Klimatbudget'!$N$53,'03. Klimatbudget'!$S$53,'03. Klimatbudget'!$X$53,'03. Klimatbudget'!$AC$53,'03. Klimatbudget'!$AH$53)</c15:sqref>
                        </c15:formulaRef>
                      </c:ext>
                    </c:extLst>
                    <c:numCache>
                      <c:formatCode>0%</c:formatCode>
                      <c:ptCount val="6"/>
                      <c:pt idx="0" formatCode="#,##0">
                        <c:v>50000</c:v>
                      </c:pt>
                      <c:pt idx="1" formatCode="#,##0">
                        <c:v>42936.701285000003</c:v>
                      </c:pt>
                      <c:pt idx="2" formatCode="#,##0">
                        <c:v>36871.206344746417</c:v>
                      </c:pt>
                      <c:pt idx="3" formatCode="#,##0">
                        <c:v>31662.559456839463</c:v>
                      </c:pt>
                      <c:pt idx="4" formatCode="#,##0">
                        <c:v>27189.717146337352</c:v>
                      </c:pt>
                      <c:pt idx="5" formatCode="#,##0">
                        <c:v>23348.735262718586</c:v>
                      </c:pt>
                    </c:numCache>
                  </c:numRef>
                </c:val>
                <c:extLst xmlns:c15="http://schemas.microsoft.com/office/drawing/2012/chart">
                  <c:ext xmlns:c16="http://schemas.microsoft.com/office/drawing/2014/chart" uri="{C3380CC4-5D6E-409C-BE32-E72D297353CC}">
                    <c16:uniqueId val="{0000002E-51AD-4E55-A44F-591DB9A91BA7}"/>
                  </c:ext>
                </c:extLst>
              </c15:ser>
            </c15:filteredBarSeries>
            <c15:filteredBarSeries>
              <c15:ser>
                <c:idx val="46"/>
                <c:order val="46"/>
                <c:tx>
                  <c:strRef>
                    <c:extLst xmlns:c15="http://schemas.microsoft.com/office/drawing/2012/chart">
                      <c:ext xmlns:c15="http://schemas.microsoft.com/office/drawing/2012/chart" uri="{02D57815-91ED-43cb-92C2-25804820EDAC}">
                        <c15:formulaRef>
                          <c15:sqref>'03. Klimatbudget'!$B$54:$D$54</c15:sqref>
                        </c15:formulaRef>
                      </c:ext>
                    </c:extLst>
                    <c:strCache>
                      <c:ptCount val="3"/>
                      <c:pt idx="0">
                        <c:v>Materialåtervinning, genomsnittlig emissionsfaktor </c:v>
                      </c:pt>
                      <c:pt idx="1">
                        <c:v>kgCO2e/kg</c:v>
                      </c:pt>
                    </c:strCache>
                  </c:strRef>
                </c:tx>
                <c:spPr>
                  <a:solidFill>
                    <a:schemeClr val="accent5">
                      <a:lumMod val="7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Klimatbudget'!$E$54:$AH$54</c15:sqref>
                        </c15:fullRef>
                        <c15:formulaRef>
                          <c15:sqref>('03. Klimatbudget'!$I$54,'03. Klimatbudget'!$N$54,'03. Klimatbudget'!$S$54,'03. Klimatbudget'!$X$54,'03. Klimatbudget'!$AC$54,'03. Klimatbudget'!$AH$54)</c15:sqref>
                        </c15:formulaRef>
                      </c:ext>
                    </c:extLst>
                    <c:numCache>
                      <c:formatCode>0%</c:formatCode>
                      <c:ptCount val="6"/>
                      <c:pt idx="0" formatCode="#\ ##0.0000">
                        <c:v>0.2</c:v>
                      </c:pt>
                      <c:pt idx="1" formatCode="#,##0">
                        <c:v>0.11809800000000004</c:v>
                      </c:pt>
                      <c:pt idx="2" formatCode="#,##0">
                        <c:v>6.9735688020000033E-2</c:v>
                      </c:pt>
                      <c:pt idx="3" formatCode="#,##0">
                        <c:v>4.1178226418929827E-2</c:v>
                      </c:pt>
                      <c:pt idx="4" formatCode="#,##0">
                        <c:v>2.431533091811388E-2</c:v>
                      </c:pt>
                      <c:pt idx="5" formatCode="#,##0">
                        <c:v>1.4357959753837067E-2</c:v>
                      </c:pt>
                    </c:numCache>
                  </c:numRef>
                </c:val>
                <c:extLst xmlns:c15="http://schemas.microsoft.com/office/drawing/2012/chart">
                  <c:ext xmlns:c16="http://schemas.microsoft.com/office/drawing/2014/chart" uri="{C3380CC4-5D6E-409C-BE32-E72D297353CC}">
                    <c16:uniqueId val="{0000002F-51AD-4E55-A44F-591DB9A91BA7}"/>
                  </c:ext>
                </c:extLst>
              </c15:ser>
            </c15:filteredBarSeries>
            <c15:filteredBarSeries>
              <c15:ser>
                <c:idx val="47"/>
                <c:order val="47"/>
                <c:tx>
                  <c:strRef>
                    <c:extLst xmlns:c15="http://schemas.microsoft.com/office/drawing/2012/chart">
                      <c:ext xmlns:c15="http://schemas.microsoft.com/office/drawing/2012/chart" uri="{02D57815-91ED-43cb-92C2-25804820EDAC}">
                        <c15:formulaRef>
                          <c15:sqref>'03. Klimatbudget'!$B$55:$D$55</c15:sqref>
                        </c15:formulaRef>
                      </c:ext>
                    </c:extLst>
                    <c:strCache>
                      <c:ptCount val="3"/>
                      <c:pt idx="0">
                        <c:v>Scope 3.6 - Tjänsteresor</c:v>
                      </c:pt>
                      <c:pt idx="1">
                        <c:v>tCO2e</c:v>
                      </c:pt>
                    </c:strCache>
                  </c:strRef>
                </c:tx>
                <c:spPr>
                  <a:solidFill>
                    <a:schemeClr val="accent6">
                      <a:lumMod val="7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Klimatbudget'!$E$55:$AH$55</c15:sqref>
                        </c15:fullRef>
                        <c15:formulaRef>
                          <c15:sqref>('03. Klimatbudget'!$I$55,'03. Klimatbudget'!$N$55,'03. Klimatbudget'!$S$55,'03. Klimatbudget'!$X$55,'03. Klimatbudget'!$AC$55,'03. Klimatbudget'!$AH$55)</c15:sqref>
                        </c15:formulaRef>
                      </c:ext>
                    </c:extLst>
                    <c:numCache>
                      <c:formatCode>0%</c:formatCode>
                      <c:ptCount val="6"/>
                      <c:pt idx="0" formatCode="#,##0">
                        <c:v>2731.65</c:v>
                      </c:pt>
                      <c:pt idx="1" formatCode="#,##0">
                        <c:v>1635.7104321207742</c:v>
                      </c:pt>
                      <c:pt idx="2" formatCode="#,##0">
                        <c:v>979.53498230343985</c:v>
                      </c:pt>
                      <c:pt idx="3" formatCode="#,##0">
                        <c:v>586.66089492273261</c:v>
                      </c:pt>
                      <c:pt idx="4" formatCode="#,##0">
                        <c:v>351.43407940824034</c:v>
                      </c:pt>
                      <c:pt idx="5" formatCode="#,##0">
                        <c:v>210.59593026395004</c:v>
                      </c:pt>
                    </c:numCache>
                  </c:numRef>
                </c:val>
                <c:extLst xmlns:c15="http://schemas.microsoft.com/office/drawing/2012/chart">
                  <c:ext xmlns:c16="http://schemas.microsoft.com/office/drawing/2014/chart" uri="{C3380CC4-5D6E-409C-BE32-E72D297353CC}">
                    <c16:uniqueId val="{00000030-51AD-4E55-A44F-591DB9A91BA7}"/>
                  </c:ext>
                </c:extLst>
              </c15:ser>
            </c15:filteredBarSeries>
            <c15:filteredBarSeries>
              <c15:ser>
                <c:idx val="48"/>
                <c:order val="48"/>
                <c:tx>
                  <c:strRef>
                    <c:extLst xmlns:c15="http://schemas.microsoft.com/office/drawing/2012/chart">
                      <c:ext xmlns:c15="http://schemas.microsoft.com/office/drawing/2012/chart" uri="{02D57815-91ED-43cb-92C2-25804820EDAC}">
                        <c15:formulaRef>
                          <c15:sqref>'03. Klimatbudget'!$B$56:$D$56</c15:sqref>
                        </c15:formulaRef>
                      </c:ext>
                    </c:extLst>
                    <c:strCache>
                      <c:ptCount val="3"/>
                      <c:pt idx="0">
                        <c:v>Flyg, ressträcka</c:v>
                      </c:pt>
                      <c:pt idx="1">
                        <c:v>km</c:v>
                      </c:pt>
                    </c:strCache>
                  </c:strRef>
                </c:tx>
                <c:spPr>
                  <a:solidFill>
                    <a:schemeClr val="accent1">
                      <a:lumMod val="50000"/>
                      <a:lumOff val="5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Klimatbudget'!$E$56:$AH$56</c15:sqref>
                        </c15:fullRef>
                        <c15:formulaRef>
                          <c15:sqref>('03. Klimatbudget'!$I$56,'03. Klimatbudget'!$N$56,'03. Klimatbudget'!$S$56,'03. Klimatbudget'!$X$56,'03. Klimatbudget'!$AC$56,'03. Klimatbudget'!$AH$56)</c15:sqref>
                        </c15:formulaRef>
                      </c:ext>
                    </c:extLst>
                    <c:numCache>
                      <c:formatCode>0%</c:formatCode>
                      <c:ptCount val="6"/>
                      <c:pt idx="0" formatCode="#,##0">
                        <c:v>10000000</c:v>
                      </c:pt>
                      <c:pt idx="1" formatCode="#,##0">
                        <c:v>7737809.375</c:v>
                      </c:pt>
                      <c:pt idx="2" formatCode="#,##0">
                        <c:v>5987369.3923837878</c:v>
                      </c:pt>
                      <c:pt idx="3" formatCode="#,##0">
                        <c:v>4632912.3015975319</c:v>
                      </c:pt>
                      <c:pt idx="4" formatCode="#,##0">
                        <c:v>3584859.2240854199</c:v>
                      </c:pt>
                      <c:pt idx="5" formatCode="#,##0">
                        <c:v>2773895.731218338</c:v>
                      </c:pt>
                    </c:numCache>
                  </c:numRef>
                </c:val>
                <c:extLst xmlns:c15="http://schemas.microsoft.com/office/drawing/2012/chart">
                  <c:ext xmlns:c16="http://schemas.microsoft.com/office/drawing/2014/chart" uri="{C3380CC4-5D6E-409C-BE32-E72D297353CC}">
                    <c16:uniqueId val="{00000031-51AD-4E55-A44F-591DB9A91BA7}"/>
                  </c:ext>
                </c:extLst>
              </c15:ser>
            </c15:filteredBarSeries>
            <c15:filteredBarSeries>
              <c15:ser>
                <c:idx val="49"/>
                <c:order val="49"/>
                <c:tx>
                  <c:strRef>
                    <c:extLst xmlns:c15="http://schemas.microsoft.com/office/drawing/2012/chart">
                      <c:ext xmlns:c15="http://schemas.microsoft.com/office/drawing/2012/chart" uri="{02D57815-91ED-43cb-92C2-25804820EDAC}">
                        <c15:formulaRef>
                          <c15:sqref>'03. Klimatbudget'!$B$57:$D$57</c15:sqref>
                        </c15:formulaRef>
                      </c:ext>
                    </c:extLst>
                    <c:strCache>
                      <c:ptCount val="3"/>
                      <c:pt idx="0">
                        <c:v>Flyg, genomsnittlig emissionsfaktor</c:v>
                      </c:pt>
                      <c:pt idx="1">
                        <c:v>kgCO2e/km</c:v>
                      </c:pt>
                    </c:strCache>
                  </c:strRef>
                </c:tx>
                <c:spPr>
                  <a:solidFill>
                    <a:schemeClr val="accent2">
                      <a:lumMod val="50000"/>
                      <a:lumOff val="5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Klimatbudget'!$E$57:$AH$57</c15:sqref>
                        </c15:fullRef>
                        <c15:formulaRef>
                          <c15:sqref>('03. Klimatbudget'!$I$57,'03. Klimatbudget'!$N$57,'03. Klimatbudget'!$S$57,'03. Klimatbudget'!$X$57,'03. Klimatbudget'!$AC$57,'03. Klimatbudget'!$AH$57)</c15:sqref>
                        </c15:formulaRef>
                      </c:ext>
                    </c:extLst>
                    <c:numCache>
                      <c:formatCode>0%</c:formatCode>
                      <c:ptCount val="6"/>
                      <c:pt idx="0" formatCode="#\ ##0.000">
                        <c:v>0.27300000000000002</c:v>
                      </c:pt>
                      <c:pt idx="1" formatCode="#\ ##0.000">
                        <c:v>0.21124219593749996</c:v>
                      </c:pt>
                      <c:pt idx="2" formatCode="#\ ##0.000">
                        <c:v>0.1634551844120774</c:v>
                      </c:pt>
                      <c:pt idx="3" formatCode="#\ ##0.000">
                        <c:v>0.12647850583361261</c:v>
                      </c:pt>
                      <c:pt idx="4" formatCode="#\ ##0.000">
                        <c:v>9.7866656817531955E-2</c:v>
                      </c:pt>
                      <c:pt idx="5" formatCode="#\ ##0.000">
                        <c:v>7.572735346226063E-2</c:v>
                      </c:pt>
                    </c:numCache>
                  </c:numRef>
                </c:val>
                <c:extLst xmlns:c15="http://schemas.microsoft.com/office/drawing/2012/chart">
                  <c:ext xmlns:c16="http://schemas.microsoft.com/office/drawing/2014/chart" uri="{C3380CC4-5D6E-409C-BE32-E72D297353CC}">
                    <c16:uniqueId val="{00000032-51AD-4E55-A44F-591DB9A91BA7}"/>
                  </c:ext>
                </c:extLst>
              </c15:ser>
            </c15:filteredBarSeries>
            <c15:filteredBarSeries>
              <c15:ser>
                <c:idx val="50"/>
                <c:order val="50"/>
                <c:tx>
                  <c:strRef>
                    <c:extLst xmlns:c15="http://schemas.microsoft.com/office/drawing/2012/chart">
                      <c:ext xmlns:c15="http://schemas.microsoft.com/office/drawing/2012/chart" uri="{02D57815-91ED-43cb-92C2-25804820EDAC}">
                        <c15:formulaRef>
                          <c15:sqref>'03. Klimatbudget'!$B$58:$D$58</c15:sqref>
                        </c15:formulaRef>
                      </c:ext>
                    </c:extLst>
                    <c:strCache>
                      <c:ptCount val="3"/>
                      <c:pt idx="0">
                        <c:v>Tåg, ressträcka</c:v>
                      </c:pt>
                      <c:pt idx="1">
                        <c:v>km</c:v>
                      </c:pt>
                    </c:strCache>
                  </c:strRef>
                </c:tx>
                <c:spPr>
                  <a:solidFill>
                    <a:schemeClr val="accent3">
                      <a:lumMod val="50000"/>
                      <a:lumOff val="5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Klimatbudget'!$E$58:$AH$58</c15:sqref>
                        </c15:fullRef>
                        <c15:formulaRef>
                          <c15:sqref>('03. Klimatbudget'!$I$58,'03. Klimatbudget'!$N$58,'03. Klimatbudget'!$S$58,'03. Klimatbudget'!$X$58,'03. Klimatbudget'!$AC$58,'03. Klimatbudget'!$AH$58)</c15:sqref>
                        </c15:formulaRef>
                      </c:ext>
                    </c:extLst>
                    <c:numCache>
                      <c:formatCode>0%</c:formatCode>
                      <c:ptCount val="6"/>
                      <c:pt idx="0" formatCode="#,##0">
                        <c:v>1500000</c:v>
                      </c:pt>
                      <c:pt idx="1" formatCode="#,##0">
                        <c:v>1500000</c:v>
                      </c:pt>
                      <c:pt idx="2" formatCode="#,##0">
                        <c:v>1500000</c:v>
                      </c:pt>
                      <c:pt idx="3" formatCode="#,##0">
                        <c:v>1500000</c:v>
                      </c:pt>
                      <c:pt idx="4" formatCode="#,##0">
                        <c:v>1500000</c:v>
                      </c:pt>
                      <c:pt idx="5" formatCode="#,##0">
                        <c:v>1500000</c:v>
                      </c:pt>
                    </c:numCache>
                  </c:numRef>
                </c:val>
                <c:extLst xmlns:c15="http://schemas.microsoft.com/office/drawing/2012/chart">
                  <c:ext xmlns:c16="http://schemas.microsoft.com/office/drawing/2014/chart" uri="{C3380CC4-5D6E-409C-BE32-E72D297353CC}">
                    <c16:uniqueId val="{00000033-51AD-4E55-A44F-591DB9A91BA7}"/>
                  </c:ext>
                </c:extLst>
              </c15:ser>
            </c15:filteredBarSeries>
            <c15:filteredBarSeries>
              <c15:ser>
                <c:idx val="51"/>
                <c:order val="51"/>
                <c:tx>
                  <c:strRef>
                    <c:extLst xmlns:c15="http://schemas.microsoft.com/office/drawing/2012/chart">
                      <c:ext xmlns:c15="http://schemas.microsoft.com/office/drawing/2012/chart" uri="{02D57815-91ED-43cb-92C2-25804820EDAC}">
                        <c15:formulaRef>
                          <c15:sqref>'03. Klimatbudget'!$B$59:$D$59</c15:sqref>
                        </c15:formulaRef>
                      </c:ext>
                    </c:extLst>
                    <c:strCache>
                      <c:ptCount val="3"/>
                      <c:pt idx="0">
                        <c:v>Tåg, genomsnittlig emissionsfaktor</c:v>
                      </c:pt>
                      <c:pt idx="1">
                        <c:v>kgCO2e/km</c:v>
                      </c:pt>
                    </c:strCache>
                  </c:strRef>
                </c:tx>
                <c:spPr>
                  <a:solidFill>
                    <a:schemeClr val="accent4">
                      <a:lumMod val="50000"/>
                      <a:lumOff val="5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Klimatbudget'!$E$59:$AH$59</c15:sqref>
                        </c15:fullRef>
                        <c15:formulaRef>
                          <c15:sqref>('03. Klimatbudget'!$I$59,'03. Klimatbudget'!$N$59,'03. Klimatbudget'!$S$59,'03. Klimatbudget'!$X$59,'03. Klimatbudget'!$AC$59,'03. Klimatbudget'!$AH$59)</c15:sqref>
                        </c15:formulaRef>
                      </c:ext>
                    </c:extLst>
                    <c:numCache>
                      <c:formatCode>0%</c:formatCode>
                      <c:ptCount val="6"/>
                      <c:pt idx="0" formatCode="#\ ##0.0000">
                        <c:v>2.9999999999999997E-4</c:v>
                      </c:pt>
                      <c:pt idx="1" formatCode="#\ ##0.0000">
                        <c:v>2.9999999999999997E-4</c:v>
                      </c:pt>
                      <c:pt idx="2" formatCode="#\ ##0.0000">
                        <c:v>2.9999999999999997E-4</c:v>
                      </c:pt>
                      <c:pt idx="3" formatCode="#\ ##0.0000">
                        <c:v>2.9999999999999997E-4</c:v>
                      </c:pt>
                      <c:pt idx="4" formatCode="#\ ##0.0000">
                        <c:v>2.9999999999999997E-4</c:v>
                      </c:pt>
                      <c:pt idx="5" formatCode="#\ ##0.0000">
                        <c:v>2.9999999999999997E-4</c:v>
                      </c:pt>
                    </c:numCache>
                  </c:numRef>
                </c:val>
                <c:extLst xmlns:c15="http://schemas.microsoft.com/office/drawing/2012/chart">
                  <c:ext xmlns:c16="http://schemas.microsoft.com/office/drawing/2014/chart" uri="{C3380CC4-5D6E-409C-BE32-E72D297353CC}">
                    <c16:uniqueId val="{00000034-51AD-4E55-A44F-591DB9A91BA7}"/>
                  </c:ext>
                </c:extLst>
              </c15:ser>
            </c15:filteredBarSeries>
            <c15:filteredBarSeries>
              <c15:ser>
                <c:idx val="52"/>
                <c:order val="52"/>
                <c:tx>
                  <c:strRef>
                    <c:extLst xmlns:c15="http://schemas.microsoft.com/office/drawing/2012/chart">
                      <c:ext xmlns:c15="http://schemas.microsoft.com/office/drawing/2012/chart" uri="{02D57815-91ED-43cb-92C2-25804820EDAC}">
                        <c15:formulaRef>
                          <c15:sqref>'03. Klimatbudget'!$B$60:$D$60</c15:sqref>
                        </c15:formulaRef>
                      </c:ext>
                    </c:extLst>
                    <c:strCache>
                      <c:ptCount val="3"/>
                      <c:pt idx="0">
                        <c:v>Övrigt, ressträcka (Buss, taxi mm)</c:v>
                      </c:pt>
                      <c:pt idx="1">
                        <c:v>km</c:v>
                      </c:pt>
                    </c:strCache>
                  </c:strRef>
                </c:tx>
                <c:spPr>
                  <a:solidFill>
                    <a:schemeClr val="accent5">
                      <a:lumMod val="50000"/>
                      <a:lumOff val="5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Klimatbudget'!$E$60:$AH$60</c15:sqref>
                        </c15:fullRef>
                        <c15:formulaRef>
                          <c15:sqref>('03. Klimatbudget'!$I$60,'03. Klimatbudget'!$N$60,'03. Klimatbudget'!$S$60,'03. Klimatbudget'!$X$60,'03. Klimatbudget'!$AC$60,'03. Klimatbudget'!$AH$60)</c15:sqref>
                        </c15:formulaRef>
                      </c:ext>
                    </c:extLst>
                    <c:numCache>
                      <c:formatCode>0%</c:formatCode>
                      <c:ptCount val="6"/>
                      <c:pt idx="0" formatCode="#,##0">
                        <c:v>10000</c:v>
                      </c:pt>
                      <c:pt idx="1" formatCode="#,##0">
                        <c:v>10000</c:v>
                      </c:pt>
                      <c:pt idx="2" formatCode="#,##0">
                        <c:v>10000</c:v>
                      </c:pt>
                      <c:pt idx="3" formatCode="#,##0">
                        <c:v>10000</c:v>
                      </c:pt>
                      <c:pt idx="4" formatCode="#,##0">
                        <c:v>10000</c:v>
                      </c:pt>
                      <c:pt idx="5" formatCode="#,##0">
                        <c:v>10000</c:v>
                      </c:pt>
                    </c:numCache>
                  </c:numRef>
                </c:val>
                <c:extLst xmlns:c15="http://schemas.microsoft.com/office/drawing/2012/chart">
                  <c:ext xmlns:c16="http://schemas.microsoft.com/office/drawing/2014/chart" uri="{C3380CC4-5D6E-409C-BE32-E72D297353CC}">
                    <c16:uniqueId val="{00000035-51AD-4E55-A44F-591DB9A91BA7}"/>
                  </c:ext>
                </c:extLst>
              </c15:ser>
            </c15:filteredBarSeries>
            <c15:filteredBarSeries>
              <c15:ser>
                <c:idx val="53"/>
                <c:order val="53"/>
                <c:tx>
                  <c:strRef>
                    <c:extLst xmlns:c15="http://schemas.microsoft.com/office/drawing/2012/chart">
                      <c:ext xmlns:c15="http://schemas.microsoft.com/office/drawing/2012/chart" uri="{02D57815-91ED-43cb-92C2-25804820EDAC}">
                        <c15:formulaRef>
                          <c15:sqref>'03. Klimatbudget'!$B$61:$D$61</c15:sqref>
                        </c15:formulaRef>
                      </c:ext>
                    </c:extLst>
                    <c:strCache>
                      <c:ptCount val="3"/>
                      <c:pt idx="0">
                        <c:v>Övrigt, genomsnittlig emissionsfaktor</c:v>
                      </c:pt>
                      <c:pt idx="1">
                        <c:v>kgCO2e/km</c:v>
                      </c:pt>
                    </c:strCache>
                  </c:strRef>
                </c:tx>
                <c:spPr>
                  <a:solidFill>
                    <a:schemeClr val="accent6">
                      <a:lumMod val="50000"/>
                      <a:lumOff val="5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Klimatbudget'!$E$61:$AH$61</c15:sqref>
                        </c15:fullRef>
                        <c15:formulaRef>
                          <c15:sqref>('03. Klimatbudget'!$I$61,'03. Klimatbudget'!$N$61,'03. Klimatbudget'!$S$61,'03. Klimatbudget'!$X$61,'03. Klimatbudget'!$AC$61,'03. Klimatbudget'!$AH$61)</c15:sqref>
                        </c15:formulaRef>
                      </c:ext>
                    </c:extLst>
                    <c:numCache>
                      <c:formatCode>0%</c:formatCode>
                      <c:ptCount val="6"/>
                      <c:pt idx="0" formatCode="#\ ##0.000">
                        <c:v>0.12</c:v>
                      </c:pt>
                      <c:pt idx="1" formatCode="#\ ##0.000">
                        <c:v>7.0858800000000013E-2</c:v>
                      </c:pt>
                      <c:pt idx="2" formatCode="#\ ##0.000">
                        <c:v>4.184141281200001E-2</c:v>
                      </c:pt>
                      <c:pt idx="3" formatCode="#\ ##0.000">
                        <c:v>2.470693585135789E-2</c:v>
                      </c:pt>
                      <c:pt idx="4" formatCode="#\ ##0.000">
                        <c:v>1.4589198550868317E-2</c:v>
                      </c:pt>
                      <c:pt idx="5" formatCode="#\ ##0.000">
                        <c:v>8.6147758523022339E-3</c:v>
                      </c:pt>
                    </c:numCache>
                  </c:numRef>
                </c:val>
                <c:extLst xmlns:c15="http://schemas.microsoft.com/office/drawing/2012/chart">
                  <c:ext xmlns:c16="http://schemas.microsoft.com/office/drawing/2014/chart" uri="{C3380CC4-5D6E-409C-BE32-E72D297353CC}">
                    <c16:uniqueId val="{00000036-51AD-4E55-A44F-591DB9A91BA7}"/>
                  </c:ext>
                </c:extLst>
              </c15:ser>
            </c15:filteredBarSeries>
            <c15:filteredBarSeries>
              <c15:ser>
                <c:idx val="54"/>
                <c:order val="54"/>
                <c:tx>
                  <c:strRef>
                    <c:extLst xmlns:c15="http://schemas.microsoft.com/office/drawing/2012/chart">
                      <c:ext xmlns:c15="http://schemas.microsoft.com/office/drawing/2012/chart" uri="{02D57815-91ED-43cb-92C2-25804820EDAC}">
                        <c15:formulaRef>
                          <c15:sqref>'03. Klimatbudget'!$B$62:$D$62</c15:sqref>
                        </c15:formulaRef>
                      </c:ext>
                    </c:extLst>
                    <c:strCache>
                      <c:ptCount val="3"/>
                      <c:pt idx="0">
                        <c:v>Scope 3.7 - Pendlingsresor</c:v>
                      </c:pt>
                      <c:pt idx="1">
                        <c:v>tCO2e</c:v>
                      </c:pt>
                    </c:strCache>
                  </c:strRef>
                </c:tx>
                <c:spPr>
                  <a:solidFill>
                    <a:schemeClr val="accent1"/>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Klimatbudget'!$E$62:$AH$62</c15:sqref>
                        </c15:fullRef>
                        <c15:formulaRef>
                          <c15:sqref>('03. Klimatbudget'!$I$62,'03. Klimatbudget'!$N$62,'03. Klimatbudget'!$S$62,'03. Klimatbudget'!$X$62,'03. Klimatbudget'!$AC$62,'03. Klimatbudget'!$AH$62)</c15:sqref>
                        </c15:formulaRef>
                      </c:ext>
                    </c:extLst>
                    <c:numCache>
                      <c:formatCode>0%</c:formatCode>
                      <c:ptCount val="6"/>
                      <c:pt idx="0" formatCode="#,##0">
                        <c:v>585</c:v>
                      </c:pt>
                      <c:pt idx="1" formatCode="#,##0">
                        <c:v>345.43665000000004</c:v>
                      </c:pt>
                      <c:pt idx="2" formatCode="#,##0">
                        <c:v>203.97688745850004</c:v>
                      </c:pt>
                      <c:pt idx="3" formatCode="#,##0">
                        <c:v>120.44631227536971</c:v>
                      </c:pt>
                      <c:pt idx="4" formatCode="#,##0">
                        <c:v>71.122342935483076</c:v>
                      </c:pt>
                      <c:pt idx="5" formatCode="#,##0">
                        <c:v>41.997032279973403</c:v>
                      </c:pt>
                    </c:numCache>
                  </c:numRef>
                </c:val>
                <c:extLst xmlns:c15="http://schemas.microsoft.com/office/drawing/2012/chart">
                  <c:ext xmlns:c16="http://schemas.microsoft.com/office/drawing/2014/chart" uri="{C3380CC4-5D6E-409C-BE32-E72D297353CC}">
                    <c16:uniqueId val="{00000037-51AD-4E55-A44F-591DB9A91BA7}"/>
                  </c:ext>
                </c:extLst>
              </c15:ser>
            </c15:filteredBarSeries>
            <c15:filteredBarSeries>
              <c15:ser>
                <c:idx val="55"/>
                <c:order val="55"/>
                <c:tx>
                  <c:strRef>
                    <c:extLst xmlns:c15="http://schemas.microsoft.com/office/drawing/2012/chart">
                      <c:ext xmlns:c15="http://schemas.microsoft.com/office/drawing/2012/chart" uri="{02D57815-91ED-43cb-92C2-25804820EDAC}">
                        <c15:formulaRef>
                          <c15:sqref>'03. Klimatbudget'!$B$63:$D$63</c15:sqref>
                        </c15:formulaRef>
                      </c:ext>
                    </c:extLst>
                    <c:strCache>
                      <c:ptCount val="3"/>
                      <c:pt idx="0">
                        <c:v>Anställda, antal</c:v>
                      </c:pt>
                      <c:pt idx="1">
                        <c:v>antal</c:v>
                      </c:pt>
                    </c:strCache>
                  </c:strRef>
                </c:tx>
                <c:spPr>
                  <a:solidFill>
                    <a:schemeClr val="accent2"/>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Klimatbudget'!$E$63:$AH$63</c15:sqref>
                        </c15:fullRef>
                        <c15:formulaRef>
                          <c15:sqref>('03. Klimatbudget'!$I$63,'03. Klimatbudget'!$N$63,'03. Klimatbudget'!$S$63,'03. Klimatbudget'!$X$63,'03. Klimatbudget'!$AC$63,'03. Klimatbudget'!$AH$63)</c15:sqref>
                        </c15:formulaRef>
                      </c:ext>
                    </c:extLst>
                    <c:numCache>
                      <c:formatCode>General</c:formatCode>
                      <c:ptCount val="6"/>
                      <c:pt idx="0" formatCode="#,##0">
                        <c:v>4500</c:v>
                      </c:pt>
                      <c:pt idx="1" formatCode="#,##0">
                        <c:v>4500</c:v>
                      </c:pt>
                      <c:pt idx="2" formatCode="#,##0">
                        <c:v>4500</c:v>
                      </c:pt>
                      <c:pt idx="3" formatCode="#,##0">
                        <c:v>4500</c:v>
                      </c:pt>
                      <c:pt idx="4" formatCode="#,##0">
                        <c:v>4500</c:v>
                      </c:pt>
                      <c:pt idx="5" formatCode="#,##0">
                        <c:v>4500</c:v>
                      </c:pt>
                    </c:numCache>
                  </c:numRef>
                </c:val>
                <c:extLst xmlns:c15="http://schemas.microsoft.com/office/drawing/2012/chart">
                  <c:ext xmlns:c16="http://schemas.microsoft.com/office/drawing/2014/chart" uri="{C3380CC4-5D6E-409C-BE32-E72D297353CC}">
                    <c16:uniqueId val="{00000038-51AD-4E55-A44F-591DB9A91BA7}"/>
                  </c:ext>
                </c:extLst>
              </c15:ser>
            </c15:filteredBarSeries>
            <c15:filteredBarSeries>
              <c15:ser>
                <c:idx val="56"/>
                <c:order val="56"/>
                <c:tx>
                  <c:strRef>
                    <c:extLst xmlns:c15="http://schemas.microsoft.com/office/drawing/2012/chart">
                      <c:ext xmlns:c15="http://schemas.microsoft.com/office/drawing/2012/chart" uri="{02D57815-91ED-43cb-92C2-25804820EDAC}">
                        <c15:formulaRef>
                          <c15:sqref>'03. Klimatbudget'!$B$64:$D$64</c15:sqref>
                        </c15:formulaRef>
                      </c:ext>
                    </c:extLst>
                    <c:strCache>
                      <c:ptCount val="3"/>
                      <c:pt idx="0">
                        <c:v>Genomsnittlig emissionsfaktor</c:v>
                      </c:pt>
                      <c:pt idx="1">
                        <c:v>kgCO2e/person,år</c:v>
                      </c:pt>
                    </c:strCache>
                  </c:strRef>
                </c:tx>
                <c:spPr>
                  <a:solidFill>
                    <a:schemeClr val="accent3"/>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Klimatbudget'!$E$64:$AH$64</c15:sqref>
                        </c15:fullRef>
                        <c15:formulaRef>
                          <c15:sqref>('03. Klimatbudget'!$I$64,'03. Klimatbudget'!$N$64,'03. Klimatbudget'!$S$64,'03. Klimatbudget'!$X$64,'03. Klimatbudget'!$AC$64,'03. Klimatbudget'!$AH$64)</c15:sqref>
                        </c15:formulaRef>
                      </c:ext>
                    </c:extLst>
                    <c:numCache>
                      <c:formatCode>0%</c:formatCode>
                      <c:ptCount val="6"/>
                      <c:pt idx="0" formatCode="#,##0">
                        <c:v>130</c:v>
                      </c:pt>
                      <c:pt idx="1" formatCode="#,##0">
                        <c:v>76.7637</c:v>
                      </c:pt>
                      <c:pt idx="2" formatCode="#,##0">
                        <c:v>45.32819721300001</c:v>
                      </c:pt>
                      <c:pt idx="3" formatCode="#,##0">
                        <c:v>26.76584717230438</c:v>
                      </c:pt>
                      <c:pt idx="4" formatCode="#,##0">
                        <c:v>15.804965096774016</c:v>
                      </c:pt>
                      <c:pt idx="5" formatCode="#,##0">
                        <c:v>9.3326738399940901</c:v>
                      </c:pt>
                    </c:numCache>
                  </c:numRef>
                </c:val>
                <c:extLst xmlns:c15="http://schemas.microsoft.com/office/drawing/2012/chart">
                  <c:ext xmlns:c16="http://schemas.microsoft.com/office/drawing/2014/chart" uri="{C3380CC4-5D6E-409C-BE32-E72D297353CC}">
                    <c16:uniqueId val="{00000039-51AD-4E55-A44F-591DB9A91BA7}"/>
                  </c:ext>
                </c:extLst>
              </c15:ser>
            </c15:filteredBarSeries>
            <c15:filteredBarSeries>
              <c15:ser>
                <c:idx val="57"/>
                <c:order val="57"/>
                <c:tx>
                  <c:strRef>
                    <c:extLst xmlns:c15="http://schemas.microsoft.com/office/drawing/2012/chart">
                      <c:ext xmlns:c15="http://schemas.microsoft.com/office/drawing/2012/chart" uri="{02D57815-91ED-43cb-92C2-25804820EDAC}">
                        <c15:formulaRef>
                          <c15:sqref>'03. Klimatbudget'!$B$65:$D$65</c15:sqref>
                        </c15:formulaRef>
                      </c:ext>
                    </c:extLst>
                    <c:strCache>
                      <c:ptCount val="3"/>
                      <c:pt idx="0">
                        <c:v>Scope 3.8 - Uppströms inhyrda tillgångar</c:v>
                      </c:pt>
                      <c:pt idx="1">
                        <c:v>tCO2e</c:v>
                      </c:pt>
                    </c:strCache>
                  </c:strRef>
                </c:tx>
                <c:spPr>
                  <a:solidFill>
                    <a:schemeClr val="accent4"/>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Klimatbudget'!$E$65:$AH$65</c15:sqref>
                        </c15:fullRef>
                        <c15:formulaRef>
                          <c15:sqref>('03. Klimatbudget'!$I$65,'03. Klimatbudget'!$N$65,'03. Klimatbudget'!$S$65,'03. Klimatbudget'!$X$65,'03. Klimatbudget'!$AC$65,'03. Klimatbudget'!$AH$65)</c15:sqref>
                        </c15:formulaRef>
                      </c:ext>
                    </c:extLst>
                    <c:numCache>
                      <c:formatCode>General</c:formatCode>
                      <c:ptCount val="6"/>
                      <c:pt idx="0" formatCode="#,##0">
                        <c:v>1185</c:v>
                      </c:pt>
                      <c:pt idx="1" formatCode="#,##0">
                        <c:v>699.73064999999997</c:v>
                      </c:pt>
                      <c:pt idx="2" formatCode="#,##0">
                        <c:v>413.18395151850007</c:v>
                      </c:pt>
                      <c:pt idx="3" formatCode="#,##0">
                        <c:v>243.98099153215912</c:v>
                      </c:pt>
                      <c:pt idx="4" formatCode="#,##0">
                        <c:v>144.06833568982466</c:v>
                      </c:pt>
                      <c:pt idx="5" formatCode="#,##0">
                        <c:v>85.070911541484548</c:v>
                      </c:pt>
                    </c:numCache>
                  </c:numRef>
                </c:val>
                <c:extLst xmlns:c15="http://schemas.microsoft.com/office/drawing/2012/chart">
                  <c:ext xmlns:c16="http://schemas.microsoft.com/office/drawing/2014/chart" uri="{C3380CC4-5D6E-409C-BE32-E72D297353CC}">
                    <c16:uniqueId val="{0000003A-51AD-4E55-A44F-591DB9A91BA7}"/>
                  </c:ext>
                </c:extLst>
              </c15:ser>
            </c15:filteredBarSeries>
            <c15:filteredBarSeries>
              <c15:ser>
                <c:idx val="58"/>
                <c:order val="58"/>
                <c:tx>
                  <c:strRef>
                    <c:extLst xmlns:c15="http://schemas.microsoft.com/office/drawing/2012/chart">
                      <c:ext xmlns:c15="http://schemas.microsoft.com/office/drawing/2012/chart" uri="{02D57815-91ED-43cb-92C2-25804820EDAC}">
                        <c15:formulaRef>
                          <c15:sqref>'03. Klimatbudget'!$B$66:$D$66</c15:sqref>
                        </c15:formulaRef>
                      </c:ext>
                    </c:extLst>
                    <c:strCache>
                      <c:ptCount val="3"/>
                      <c:pt idx="0">
                        <c:v>Hyrda kvadratmetrar lokalyta</c:v>
                      </c:pt>
                      <c:pt idx="1">
                        <c:v>m2</c:v>
                      </c:pt>
                    </c:strCache>
                  </c:strRef>
                </c:tx>
                <c:spPr>
                  <a:solidFill>
                    <a:schemeClr val="accent5"/>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Klimatbudget'!$E$66:$AH$66</c15:sqref>
                        </c15:fullRef>
                        <c15:formulaRef>
                          <c15:sqref>('03. Klimatbudget'!$I$66,'03. Klimatbudget'!$N$66,'03. Klimatbudget'!$S$66,'03. Klimatbudget'!$X$66,'03. Klimatbudget'!$AC$66,'03. Klimatbudget'!$AH$66)</c15:sqref>
                        </c15:formulaRef>
                      </c:ext>
                    </c:extLst>
                    <c:numCache>
                      <c:formatCode>0%</c:formatCode>
                      <c:ptCount val="6"/>
                      <c:pt idx="0" formatCode="#,##0">
                        <c:v>250000</c:v>
                      </c:pt>
                      <c:pt idx="1" formatCode="#,##0">
                        <c:v>250000</c:v>
                      </c:pt>
                      <c:pt idx="2" formatCode="#,##0">
                        <c:v>250000</c:v>
                      </c:pt>
                      <c:pt idx="3" formatCode="#,##0">
                        <c:v>250000</c:v>
                      </c:pt>
                      <c:pt idx="4" formatCode="#,##0">
                        <c:v>250000</c:v>
                      </c:pt>
                      <c:pt idx="5" formatCode="#,##0">
                        <c:v>250000</c:v>
                      </c:pt>
                    </c:numCache>
                  </c:numRef>
                </c:val>
                <c:extLst xmlns:c15="http://schemas.microsoft.com/office/drawing/2012/chart">
                  <c:ext xmlns:c16="http://schemas.microsoft.com/office/drawing/2014/chart" uri="{C3380CC4-5D6E-409C-BE32-E72D297353CC}">
                    <c16:uniqueId val="{0000003B-51AD-4E55-A44F-591DB9A91BA7}"/>
                  </c:ext>
                </c:extLst>
              </c15:ser>
            </c15:filteredBarSeries>
            <c15:filteredBarSeries>
              <c15:ser>
                <c:idx val="59"/>
                <c:order val="59"/>
                <c:tx>
                  <c:strRef>
                    <c:extLst xmlns:c15="http://schemas.microsoft.com/office/drawing/2012/chart">
                      <c:ext xmlns:c15="http://schemas.microsoft.com/office/drawing/2012/chart" uri="{02D57815-91ED-43cb-92C2-25804820EDAC}">
                        <c15:formulaRef>
                          <c15:sqref>'03. Klimatbudget'!$B$68:$D$68</c15:sqref>
                        </c15:formulaRef>
                      </c:ext>
                    </c:extLst>
                    <c:strCache>
                      <c:ptCount val="3"/>
                      <c:pt idx="0">
                        <c:v>Köldmedieläckage fastighetsdrift</c:v>
                      </c:pt>
                      <c:pt idx="1">
                        <c:v>tCO2e</c:v>
                      </c:pt>
                    </c:strCache>
                  </c:strRef>
                </c:tx>
                <c:spPr>
                  <a:solidFill>
                    <a:schemeClr val="accent6"/>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Klimatbudget'!$E$68:$AH$68</c15:sqref>
                        </c15:fullRef>
                        <c15:formulaRef>
                          <c15:sqref>('03. Klimatbudget'!$I$68,'03. Klimatbudget'!$N$68,'03. Klimatbudget'!$S$68,'03. Klimatbudget'!$X$68,'03. Klimatbudget'!$AC$68,'03. Klimatbudget'!$AH$68)</c15:sqref>
                        </c15:formulaRef>
                      </c:ext>
                    </c:extLst>
                    <c:numCache>
                      <c:formatCode>0%</c:formatCode>
                      <c:ptCount val="6"/>
                      <c:pt idx="0" formatCode="#,##0">
                        <c:v>60</c:v>
                      </c:pt>
                      <c:pt idx="1" formatCode="#,##0">
                        <c:v>35.429400000000001</c:v>
                      </c:pt>
                      <c:pt idx="2" formatCode="#,##0">
                        <c:v>20.920706406000004</c:v>
                      </c:pt>
                      <c:pt idx="3" formatCode="#,##0">
                        <c:v>12.353467925678945</c:v>
                      </c:pt>
                      <c:pt idx="4" formatCode="#,##0">
                        <c:v>7.2945992754341615</c:v>
                      </c:pt>
                      <c:pt idx="5" formatCode="#,##0">
                        <c:v>4.3073879261511188</c:v>
                      </c:pt>
                    </c:numCache>
                  </c:numRef>
                </c:val>
                <c:extLst xmlns:c15="http://schemas.microsoft.com/office/drawing/2012/chart">
                  <c:ext xmlns:c16="http://schemas.microsoft.com/office/drawing/2014/chart" uri="{C3380CC4-5D6E-409C-BE32-E72D297353CC}">
                    <c16:uniqueId val="{0000003C-51AD-4E55-A44F-591DB9A91BA7}"/>
                  </c:ext>
                </c:extLst>
              </c15:ser>
            </c15:filteredBarSeries>
            <c15:filteredBarSeries>
              <c15:ser>
                <c:idx val="60"/>
                <c:order val="60"/>
                <c:tx>
                  <c:strRef>
                    <c:extLst xmlns:c15="http://schemas.microsoft.com/office/drawing/2012/chart">
                      <c:ext xmlns:c15="http://schemas.microsoft.com/office/drawing/2012/chart" uri="{02D57815-91ED-43cb-92C2-25804820EDAC}">
                        <c15:formulaRef>
                          <c15:sqref>'03. Klimatbudget'!$B$69:$D$69</c15:sqref>
                        </c15:formulaRef>
                      </c:ext>
                    </c:extLst>
                    <c:strCache>
                      <c:ptCount val="3"/>
                      <c:pt idx="0">
                        <c:v>Övriga utsläpp inhyrda tillgångar</c:v>
                      </c:pt>
                      <c:pt idx="1">
                        <c:v>tCO2e</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Klimatbudget'!$E$69:$AH$69</c15:sqref>
                        </c15:fullRef>
                        <c15:formulaRef>
                          <c15:sqref>('03. Klimatbudget'!$I$69,'03. Klimatbudget'!$N$69,'03. Klimatbudget'!$S$69,'03. Klimatbudget'!$X$69,'03. Klimatbudget'!$AC$69,'03. Klimatbudget'!$AH$69)</c15:sqref>
                        </c15:formulaRef>
                      </c:ext>
                    </c:extLst>
                    <c:numCache>
                      <c:formatCode>0%</c:formatCode>
                      <c:ptCount val="6"/>
                      <c:pt idx="0" formatCode="#,##0">
                        <c:v>500</c:v>
                      </c:pt>
                      <c:pt idx="1" formatCode="#,##0">
                        <c:v>295.245</c:v>
                      </c:pt>
                      <c:pt idx="2" formatCode="#,##0">
                        <c:v>174.33922005000005</c:v>
                      </c:pt>
                      <c:pt idx="3" formatCode="#,##0">
                        <c:v>102.94556604732455</c:v>
                      </c:pt>
                      <c:pt idx="4" formatCode="#,##0">
                        <c:v>60.788327295284688</c:v>
                      </c:pt>
                      <c:pt idx="5" formatCode="#,##0">
                        <c:v>35.894899384592655</c:v>
                      </c:pt>
                    </c:numCache>
                  </c:numRef>
                </c:val>
                <c:extLst xmlns:c15="http://schemas.microsoft.com/office/drawing/2012/chart">
                  <c:ext xmlns:c16="http://schemas.microsoft.com/office/drawing/2014/chart" uri="{C3380CC4-5D6E-409C-BE32-E72D297353CC}">
                    <c16:uniqueId val="{0000003D-51AD-4E55-A44F-591DB9A91BA7}"/>
                  </c:ext>
                </c:extLst>
              </c15:ser>
            </c15:filteredBarSeries>
            <c15:filteredBarSeries>
              <c15:ser>
                <c:idx val="61"/>
                <c:order val="61"/>
                <c:tx>
                  <c:strRef>
                    <c:extLst xmlns:c15="http://schemas.microsoft.com/office/drawing/2012/chart">
                      <c:ext xmlns:c15="http://schemas.microsoft.com/office/drawing/2012/chart" uri="{02D57815-91ED-43cb-92C2-25804820EDAC}">
                        <c15:formulaRef>
                          <c15:sqref>'03. Klimatbudget'!$B$70:$D$70</c15:sqref>
                        </c15:formulaRef>
                      </c:ext>
                    </c:extLst>
                    <c:strCache>
                      <c:ptCount val="3"/>
                      <c:pt idx="0">
                        <c:v>Scope 3.9 - Nedströms transporter</c:v>
                      </c:pt>
                      <c:pt idx="1">
                        <c:v>tCO2e</c:v>
                      </c:pt>
                    </c:strCache>
                  </c:strRef>
                </c:tx>
                <c:spPr>
                  <a:solidFill>
                    <a:schemeClr val="accent2">
                      <a:lumMod val="6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Klimatbudget'!$E$70:$AH$70</c15:sqref>
                        </c15:fullRef>
                        <c15:formulaRef>
                          <c15:sqref>('03. Klimatbudget'!$I$70,'03. Klimatbudget'!$N$70,'03. Klimatbudget'!$S$70,'03. Klimatbudget'!$X$70,'03. Klimatbudget'!$AC$70,'03. Klimatbudget'!$AH$70)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3E-51AD-4E55-A44F-591DB9A91BA7}"/>
                  </c:ext>
                </c:extLst>
              </c15:ser>
            </c15:filteredBarSeries>
            <c15:filteredBarSeries>
              <c15:ser>
                <c:idx val="62"/>
                <c:order val="62"/>
                <c:tx>
                  <c:strRef>
                    <c:extLst xmlns:c15="http://schemas.microsoft.com/office/drawing/2012/chart">
                      <c:ext xmlns:c15="http://schemas.microsoft.com/office/drawing/2012/chart" uri="{02D57815-91ED-43cb-92C2-25804820EDAC}">
                        <c15:formulaRef>
                          <c15:sqref>'03. Klimatbudget'!$B$71:$D$71</c15:sqref>
                        </c15:formulaRef>
                      </c:ext>
                    </c:extLst>
                    <c:strCache>
                      <c:ptCount val="3"/>
                      <c:pt idx="0">
                        <c:v>Scope 3.10 - Bearbetning av sålda produkter</c:v>
                      </c:pt>
                      <c:pt idx="1">
                        <c:v>tCO2e</c:v>
                      </c:pt>
                    </c:strCache>
                  </c:strRef>
                </c:tx>
                <c:spPr>
                  <a:solidFill>
                    <a:schemeClr val="accent3">
                      <a:lumMod val="6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Klimatbudget'!$E$71:$AH$71</c15:sqref>
                        </c15:fullRef>
                        <c15:formulaRef>
                          <c15:sqref>('03. Klimatbudget'!$I$71,'03. Klimatbudget'!$N$71,'03. Klimatbudget'!$S$71,'03. Klimatbudget'!$X$71,'03. Klimatbudget'!$AC$71,'03. Klimatbudget'!$AH$71)</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3F-51AD-4E55-A44F-591DB9A91BA7}"/>
                  </c:ext>
                </c:extLst>
              </c15:ser>
            </c15:filteredBarSeries>
            <c15:filteredBarSeries>
              <c15:ser>
                <c:idx val="63"/>
                <c:order val="63"/>
                <c:tx>
                  <c:strRef>
                    <c:extLst xmlns:c15="http://schemas.microsoft.com/office/drawing/2012/chart">
                      <c:ext xmlns:c15="http://schemas.microsoft.com/office/drawing/2012/chart" uri="{02D57815-91ED-43cb-92C2-25804820EDAC}">
                        <c15:formulaRef>
                          <c15:sqref>'03. Klimatbudget'!$B$72:$D$72</c15:sqref>
                        </c15:formulaRef>
                      </c:ext>
                    </c:extLst>
                    <c:strCache>
                      <c:ptCount val="3"/>
                      <c:pt idx="0">
                        <c:v>Scope 3.11 - Användning av sålda produkter</c:v>
                      </c:pt>
                      <c:pt idx="1">
                        <c:v>tCO2e</c:v>
                      </c:pt>
                    </c:strCache>
                  </c:strRef>
                </c:tx>
                <c:spPr>
                  <a:solidFill>
                    <a:schemeClr val="accent4">
                      <a:lumMod val="6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Klimatbudget'!$E$72:$AH$72</c15:sqref>
                        </c15:fullRef>
                        <c15:formulaRef>
                          <c15:sqref>('03. Klimatbudget'!$I$72,'03. Klimatbudget'!$N$72,'03. Klimatbudget'!$S$72,'03. Klimatbudget'!$X$72,'03. Klimatbudget'!$AC$72,'03. Klimatbudget'!$AH$72)</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40-51AD-4E55-A44F-591DB9A91BA7}"/>
                  </c:ext>
                </c:extLst>
              </c15:ser>
            </c15:filteredBarSeries>
            <c15:filteredBarSeries>
              <c15:ser>
                <c:idx val="64"/>
                <c:order val="64"/>
                <c:tx>
                  <c:strRef>
                    <c:extLst xmlns:c15="http://schemas.microsoft.com/office/drawing/2012/chart">
                      <c:ext xmlns:c15="http://schemas.microsoft.com/office/drawing/2012/chart" uri="{02D57815-91ED-43cb-92C2-25804820EDAC}">
                        <c15:formulaRef>
                          <c15:sqref>'03. Klimatbudget'!$B$73:$D$73</c15:sqref>
                        </c15:formulaRef>
                      </c:ext>
                    </c:extLst>
                    <c:strCache>
                      <c:ptCount val="3"/>
                      <c:pt idx="0">
                        <c:v>Scope 3.12 -  Slutbehandling av sålda produkter</c:v>
                      </c:pt>
                      <c:pt idx="1">
                        <c:v>tCO2e</c:v>
                      </c:pt>
                    </c:strCache>
                  </c:strRef>
                </c:tx>
                <c:spPr>
                  <a:solidFill>
                    <a:schemeClr val="accent5">
                      <a:lumMod val="6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Klimatbudget'!$E$73:$AH$73</c15:sqref>
                        </c15:fullRef>
                        <c15:formulaRef>
                          <c15:sqref>('03. Klimatbudget'!$I$73,'03. Klimatbudget'!$N$73,'03. Klimatbudget'!$S$73,'03. Klimatbudget'!$X$73,'03. Klimatbudget'!$AC$73,'03. Klimatbudget'!$AH$73)</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41-51AD-4E55-A44F-591DB9A91BA7}"/>
                  </c:ext>
                </c:extLst>
              </c15:ser>
            </c15:filteredBarSeries>
            <c15:filteredBarSeries>
              <c15:ser>
                <c:idx val="65"/>
                <c:order val="65"/>
                <c:tx>
                  <c:strRef>
                    <c:extLst xmlns:c15="http://schemas.microsoft.com/office/drawing/2012/chart">
                      <c:ext xmlns:c15="http://schemas.microsoft.com/office/drawing/2012/chart" uri="{02D57815-91ED-43cb-92C2-25804820EDAC}">
                        <c15:formulaRef>
                          <c15:sqref>'03. Klimatbudget'!$B$74:$D$74</c15:sqref>
                        </c15:formulaRef>
                      </c:ext>
                    </c:extLst>
                    <c:strCache>
                      <c:ptCount val="3"/>
                      <c:pt idx="0">
                        <c:v>Scope 3.13 - Nedströms uthyrda tillgångar</c:v>
                      </c:pt>
                      <c:pt idx="1">
                        <c:v>tCO2e</c:v>
                      </c:pt>
                    </c:strCache>
                  </c:strRef>
                </c:tx>
                <c:spPr>
                  <a:solidFill>
                    <a:schemeClr val="accent6">
                      <a:lumMod val="6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Klimatbudget'!$E$74:$AH$74</c15:sqref>
                        </c15:fullRef>
                        <c15:formulaRef>
                          <c15:sqref>('03. Klimatbudget'!$I$74,'03. Klimatbudget'!$N$74,'03. Klimatbudget'!$S$74,'03. Klimatbudget'!$X$74,'03. Klimatbudget'!$AC$74,'03. Klimatbudget'!$AH$74)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42-51AD-4E55-A44F-591DB9A91BA7}"/>
                  </c:ext>
                </c:extLst>
              </c15:ser>
            </c15:filteredBarSeries>
            <c15:filteredBarSeries>
              <c15:ser>
                <c:idx val="66"/>
                <c:order val="66"/>
                <c:tx>
                  <c:strRef>
                    <c:extLst xmlns:c15="http://schemas.microsoft.com/office/drawing/2012/chart">
                      <c:ext xmlns:c15="http://schemas.microsoft.com/office/drawing/2012/chart" uri="{02D57815-91ED-43cb-92C2-25804820EDAC}">
                        <c15:formulaRef>
                          <c15:sqref>'03. Klimatbudget'!$B$75:$D$75</c15:sqref>
                        </c15:formulaRef>
                      </c:ext>
                    </c:extLst>
                    <c:strCache>
                      <c:ptCount val="3"/>
                      <c:pt idx="0">
                        <c:v>Scope 3.14 - Frachise</c:v>
                      </c:pt>
                      <c:pt idx="1">
                        <c:v>tCO2e</c:v>
                      </c:pt>
                    </c:strCache>
                  </c:strRef>
                </c:tx>
                <c:spPr>
                  <a:solidFill>
                    <a:schemeClr val="accent1">
                      <a:lumMod val="80000"/>
                      <a:lumOff val="2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Klimatbudget'!$E$75:$AH$75</c15:sqref>
                        </c15:fullRef>
                        <c15:formulaRef>
                          <c15:sqref>('03. Klimatbudget'!$I$75,'03. Klimatbudget'!$N$75,'03. Klimatbudget'!$S$75,'03. Klimatbudget'!$X$75,'03. Klimatbudget'!$AC$75,'03. Klimatbudget'!$AH$75)</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43-51AD-4E55-A44F-591DB9A91BA7}"/>
                  </c:ext>
                </c:extLst>
              </c15:ser>
            </c15:filteredBarSeries>
            <c15:filteredBarSeries>
              <c15:ser>
                <c:idx val="67"/>
                <c:order val="67"/>
                <c:tx>
                  <c:strRef>
                    <c:extLst xmlns:c15="http://schemas.microsoft.com/office/drawing/2012/chart">
                      <c:ext xmlns:c15="http://schemas.microsoft.com/office/drawing/2012/chart" uri="{02D57815-91ED-43cb-92C2-25804820EDAC}">
                        <c15:formulaRef>
                          <c15:sqref>'03. Klimatbudget'!$B$76:$D$76</c15:sqref>
                        </c15:formulaRef>
                      </c:ext>
                    </c:extLst>
                    <c:strCache>
                      <c:ptCount val="3"/>
                      <c:pt idx="0">
                        <c:v>Scope 3.15 - Investeringar</c:v>
                      </c:pt>
                      <c:pt idx="1">
                        <c:v>tCO2e</c:v>
                      </c:pt>
                    </c:strCache>
                  </c:strRef>
                </c:tx>
                <c:spPr>
                  <a:solidFill>
                    <a:schemeClr val="accent2">
                      <a:lumMod val="80000"/>
                      <a:lumOff val="2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Klimatbudget'!$E$76:$AH$76</c15:sqref>
                        </c15:fullRef>
                        <c15:formulaRef>
                          <c15:sqref>('03. Klimatbudget'!$I$76,'03. Klimatbudget'!$N$76,'03. Klimatbudget'!$S$76,'03. Klimatbudget'!$X$76,'03. Klimatbudget'!$AC$76,'03. Klimatbudget'!$AH$76)</c15:sqref>
                        </c15:formulaRef>
                      </c:ext>
                    </c:extLst>
                    <c:numCache>
                      <c:formatCode>General</c:formatCode>
                      <c:ptCount val="6"/>
                      <c:pt idx="0" formatCode="#,##0">
                        <c:v>2960</c:v>
                      </c:pt>
                      <c:pt idx="1" formatCode="#,##0">
                        <c:v>1837.0083364713057</c:v>
                      </c:pt>
                      <c:pt idx="2" formatCode="#,##0">
                        <c:v>1140.0674419814436</c:v>
                      </c:pt>
                      <c:pt idx="3" formatCode="#,##0">
                        <c:v>707.53830914169851</c:v>
                      </c:pt>
                      <c:pt idx="4" formatCode="#,##0">
                        <c:v>439.10600414395668</c:v>
                      </c:pt>
                      <c:pt idx="5" formatCode="#,##0">
                        <c:v>272.51398317805808</c:v>
                      </c:pt>
                    </c:numCache>
                  </c:numRef>
                </c:val>
                <c:extLst xmlns:c15="http://schemas.microsoft.com/office/drawing/2012/chart">
                  <c:ext xmlns:c16="http://schemas.microsoft.com/office/drawing/2014/chart" uri="{C3380CC4-5D6E-409C-BE32-E72D297353CC}">
                    <c16:uniqueId val="{00000044-51AD-4E55-A44F-591DB9A91BA7}"/>
                  </c:ext>
                </c:extLst>
              </c15:ser>
            </c15:filteredBarSeries>
            <c15:filteredBarSeries>
              <c15:ser>
                <c:idx val="68"/>
                <c:order val="68"/>
                <c:tx>
                  <c:strRef>
                    <c:extLst xmlns:c15="http://schemas.microsoft.com/office/drawing/2012/chart">
                      <c:ext xmlns:c15="http://schemas.microsoft.com/office/drawing/2012/chart" uri="{02D57815-91ED-43cb-92C2-25804820EDAC}">
                        <c15:formulaRef>
                          <c15:sqref>'03. Klimatbudget'!$B$77:$D$77</c15:sqref>
                        </c15:formulaRef>
                      </c:ext>
                    </c:extLst>
                    <c:strCache>
                      <c:ptCount val="3"/>
                      <c:pt idx="0">
                        <c:v>Omsättning intressebolag</c:v>
                      </c:pt>
                      <c:pt idx="1">
                        <c:v>SEK</c:v>
                      </c:pt>
                    </c:strCache>
                  </c:strRef>
                </c:tx>
                <c:spPr>
                  <a:solidFill>
                    <a:schemeClr val="accent3">
                      <a:lumMod val="80000"/>
                      <a:lumOff val="2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Klimatbudget'!$E$77:$AH$77</c15:sqref>
                        </c15:fullRef>
                        <c15:formulaRef>
                          <c15:sqref>('03. Klimatbudget'!$I$77,'03. Klimatbudget'!$N$77,'03. Klimatbudget'!$S$77,'03. Klimatbudget'!$X$77,'03. Klimatbudget'!$AC$77,'03. Klimatbudget'!$AH$77)</c15:sqref>
                        </c15:formulaRef>
                      </c:ext>
                    </c:extLst>
                    <c:numCache>
                      <c:formatCode>0%</c:formatCode>
                      <c:ptCount val="6"/>
                      <c:pt idx="0" formatCode="#,##0">
                        <c:v>2000000</c:v>
                      </c:pt>
                      <c:pt idx="1" formatCode="#,##0">
                        <c:v>2102020.1002000002</c:v>
                      </c:pt>
                      <c:pt idx="2" formatCode="#,##0">
                        <c:v>2209244.2508224095</c:v>
                      </c:pt>
                      <c:pt idx="3" formatCode="#,##0">
                        <c:v>2321937.9107399969</c:v>
                      </c:pt>
                      <c:pt idx="4" formatCode="#,##0">
                        <c:v>2440380.0798959336</c:v>
                      </c:pt>
                      <c:pt idx="5" formatCode="#,##0">
                        <c:v>2564863.9900344675</c:v>
                      </c:pt>
                    </c:numCache>
                  </c:numRef>
                </c:val>
                <c:extLst xmlns:c15="http://schemas.microsoft.com/office/drawing/2012/chart">
                  <c:ext xmlns:c16="http://schemas.microsoft.com/office/drawing/2014/chart" uri="{C3380CC4-5D6E-409C-BE32-E72D297353CC}">
                    <c16:uniqueId val="{00000045-51AD-4E55-A44F-591DB9A91BA7}"/>
                  </c:ext>
                </c:extLst>
              </c15:ser>
            </c15:filteredBarSeries>
            <c15:filteredBarSeries>
              <c15:ser>
                <c:idx val="69"/>
                <c:order val="69"/>
                <c:tx>
                  <c:strRef>
                    <c:extLst xmlns:c15="http://schemas.microsoft.com/office/drawing/2012/chart">
                      <c:ext xmlns:c15="http://schemas.microsoft.com/office/drawing/2012/chart" uri="{02D57815-91ED-43cb-92C2-25804820EDAC}">
                        <c15:formulaRef>
                          <c15:sqref>'03. Klimatbudget'!$B$78:$D$78</c15:sqref>
                        </c15:formulaRef>
                      </c:ext>
                    </c:extLst>
                    <c:strCache>
                      <c:ptCount val="3"/>
                      <c:pt idx="0">
                        <c:v>Genomsnittlig emissionsfaktor</c:v>
                      </c:pt>
                      <c:pt idx="1">
                        <c:v>kgCO2e/SEK</c:v>
                      </c:pt>
                    </c:strCache>
                  </c:strRef>
                </c:tx>
                <c:spPr>
                  <a:solidFill>
                    <a:schemeClr val="accent4">
                      <a:lumMod val="80000"/>
                      <a:lumOff val="2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Klimatbudget'!$E$78:$AH$78</c15:sqref>
                        </c15:fullRef>
                        <c15:formulaRef>
                          <c15:sqref>('03. Klimatbudget'!$I$78,'03. Klimatbudget'!$N$78,'03. Klimatbudget'!$S$78,'03. Klimatbudget'!$X$78,'03. Klimatbudget'!$AC$78,'03. Klimatbudget'!$AH$78)</c15:sqref>
                        </c15:formulaRef>
                      </c:ext>
                    </c:extLst>
                    <c:numCache>
                      <c:formatCode>0%</c:formatCode>
                      <c:ptCount val="6"/>
                      <c:pt idx="0" formatCode="#\ ##0.0000">
                        <c:v>1.48E-3</c:v>
                      </c:pt>
                      <c:pt idx="1" formatCode="#\ ##0.0000">
                        <c:v>8.7392520000000018E-4</c:v>
                      </c:pt>
                      <c:pt idx="2" formatCode="#\ ##0.0000">
                        <c:v>5.1604409134800014E-4</c:v>
                      </c:pt>
                      <c:pt idx="3" formatCode="#\ ##0.0000">
                        <c:v>3.0471887550008063E-4</c:v>
                      </c:pt>
                      <c:pt idx="4" formatCode="#\ ##0.0000">
                        <c:v>1.7993344879404266E-4</c:v>
                      </c:pt>
                      <c:pt idx="5" formatCode="#\ ##0.0000">
                        <c:v>1.0624890217839425E-4</c:v>
                      </c:pt>
                    </c:numCache>
                  </c:numRef>
                </c:val>
                <c:extLst xmlns:c15="http://schemas.microsoft.com/office/drawing/2012/chart">
                  <c:ext xmlns:c16="http://schemas.microsoft.com/office/drawing/2014/chart" uri="{C3380CC4-5D6E-409C-BE32-E72D297353CC}">
                    <c16:uniqueId val="{00000046-51AD-4E55-A44F-591DB9A91BA7}"/>
                  </c:ext>
                </c:extLst>
              </c15:ser>
            </c15:filteredBarSeries>
            <c15:filteredBarSeries>
              <c15:ser>
                <c:idx val="70"/>
                <c:order val="70"/>
                <c:tx>
                  <c:strRef>
                    <c:extLst xmlns:c15="http://schemas.microsoft.com/office/drawing/2012/chart">
                      <c:ext xmlns:c15="http://schemas.microsoft.com/office/drawing/2012/chart" uri="{02D57815-91ED-43cb-92C2-25804820EDAC}">
                        <c15:formulaRef>
                          <c15:sqref>'03. Klimatbudget'!$B$79:$D$79</c15:sqref>
                        </c15:formulaRef>
                      </c:ext>
                    </c:extLst>
                    <c:strCache>
                      <c:ptCount val="3"/>
                      <c:pt idx="0">
                        <c:v>Genomsnittlig emissionsfaktor</c:v>
                      </c:pt>
                      <c:pt idx="1">
                        <c:v>kgCO2e/SEK</c:v>
                      </c:pt>
                    </c:strCache>
                  </c:strRef>
                </c:tx>
                <c:spPr>
                  <a:solidFill>
                    <a:schemeClr val="accent5">
                      <a:lumMod val="80000"/>
                      <a:lumOff val="2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Klimatbudget'!$E$79:$AH$79</c15:sqref>
                        </c15:fullRef>
                        <c15:formulaRef>
                          <c15:sqref>('03. Klimatbudget'!$I$79,'03. Klimatbudget'!$N$79,'03. Klimatbudget'!$S$79,'03. Klimatbudget'!$X$79,'03. Klimatbudget'!$AC$79,'03. Klimatbudget'!$AH$79)</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47-51AD-4E55-A44F-591DB9A91BA7}"/>
                  </c:ext>
                </c:extLst>
              </c15:ser>
            </c15:filteredBarSeries>
            <c15:filteredBarSeries>
              <c15:ser>
                <c:idx val="71"/>
                <c:order val="71"/>
                <c:tx>
                  <c:strRef>
                    <c:extLst xmlns:c15="http://schemas.microsoft.com/office/drawing/2012/chart">
                      <c:ext xmlns:c15="http://schemas.microsoft.com/office/drawing/2012/chart" uri="{02D57815-91ED-43cb-92C2-25804820EDAC}">
                        <c15:formulaRef>
                          <c15:sqref>'03. Klimatbudget'!$B$80:$D$80</c15:sqref>
                        </c15:formulaRef>
                      </c:ext>
                    </c:extLst>
                    <c:strCache>
                      <c:ptCount val="3"/>
                      <c:pt idx="0">
                        <c:v>Totala utsläpp Scope 1, 2 och 3 </c:v>
                      </c:pt>
                    </c:strCache>
                  </c:strRef>
                </c:tx>
                <c:spPr>
                  <a:solidFill>
                    <a:schemeClr val="accent6">
                      <a:lumMod val="80000"/>
                      <a:lumOff val="2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Klimatbudget'!$E$80:$AH$80</c15:sqref>
                        </c15:fullRef>
                        <c15:formulaRef>
                          <c15:sqref>('03. Klimatbudget'!$I$80,'03. Klimatbudget'!$N$80,'03. Klimatbudget'!$S$80,'03. Klimatbudget'!$X$80,'03. Klimatbudget'!$AC$80,'03. Klimatbudget'!$AH$80)</c15:sqref>
                        </c15:formulaRef>
                      </c:ext>
                    </c:extLst>
                    <c:numCache>
                      <c:formatCode>#,##0</c:formatCode>
                      <c:ptCount val="6"/>
                    </c:numCache>
                  </c:numRef>
                </c:val>
                <c:extLst xmlns:c15="http://schemas.microsoft.com/office/drawing/2012/chart">
                  <c:ext xmlns:c16="http://schemas.microsoft.com/office/drawing/2014/chart" uri="{C3380CC4-5D6E-409C-BE32-E72D297353CC}">
                    <c16:uniqueId val="{00000048-51AD-4E55-A44F-591DB9A91BA7}"/>
                  </c:ext>
                </c:extLst>
              </c15:ser>
            </c15:filteredBarSeries>
            <c15:filteredBarSeries>
              <c15:ser>
                <c:idx val="72"/>
                <c:order val="72"/>
                <c:tx>
                  <c:strRef>
                    <c:extLst xmlns:c15="http://schemas.microsoft.com/office/drawing/2012/chart">
                      <c:ext xmlns:c15="http://schemas.microsoft.com/office/drawing/2012/chart" uri="{02D57815-91ED-43cb-92C2-25804820EDAC}">
                        <c15:formulaRef>
                          <c15:sqref>'03. Klimatbudget'!$B$81:$D$81</c15:sqref>
                        </c15:formulaRef>
                      </c:ext>
                    </c:extLst>
                    <c:strCache>
                      <c:ptCount val="3"/>
                      <c:pt idx="0">
                        <c:v>Totala utsläpp</c:v>
                      </c:pt>
                      <c:pt idx="1">
                        <c:v>tCO2e</c:v>
                      </c:pt>
                    </c:strCache>
                  </c:strRef>
                </c:tx>
                <c:spPr>
                  <a:solidFill>
                    <a:schemeClr val="accent1">
                      <a:lumMod val="80000"/>
                    </a:schemeClr>
                  </a:solidFill>
                  <a:ln>
                    <a:noFill/>
                  </a:ln>
                  <a:effectLst/>
                </c:spPr>
                <c:invertIfNegative val="0"/>
                <c:cat>
                  <c:strRef>
                    <c:extLst>
                      <c:ext xmlns:c15="http://schemas.microsoft.com/office/drawing/2012/chart" uri="{02D57815-91ED-43cb-92C2-25804820EDAC}">
                        <c15:fullRef>
                          <c15:sqref>'03. Klimatbudget'!$E$7:$AH$7</c15:sqref>
                        </c15:fullRef>
                        <c15:formulaRef>
                          <c15:sqref>('03. Klimatbudget'!$I$7,'03. Klimatbudget'!$N$7,'03. Klimatbudget'!$S$7,'03. Klimatbudget'!$X$7,'03. Klimatbudget'!$AC$7,'03. Klimatbudget'!$AH$7)</c15:sqref>
                        </c15:formulaRef>
                      </c:ext>
                    </c:extLst>
                    <c:strCache>
                      <c:ptCount val="6"/>
                      <c:pt idx="0">
                        <c:v>2025</c:v>
                      </c:pt>
                      <c:pt idx="1">
                        <c:v>2030</c:v>
                      </c:pt>
                      <c:pt idx="2">
                        <c:v>2035</c:v>
                      </c:pt>
                      <c:pt idx="3">
                        <c:v>2040</c:v>
                      </c:pt>
                      <c:pt idx="4">
                        <c:v>2045</c:v>
                      </c:pt>
                      <c:pt idx="5">
                        <c:v>2050</c:v>
                      </c:pt>
                    </c:strCache>
                  </c:strRef>
                </c:cat>
                <c:val>
                  <c:numRef>
                    <c:extLst>
                      <c:ext xmlns:c15="http://schemas.microsoft.com/office/drawing/2012/chart" uri="{02D57815-91ED-43cb-92C2-25804820EDAC}">
                        <c15:fullRef>
                          <c15:sqref>'03. Klimatbudget'!$E$81:$AH$81</c15:sqref>
                        </c15:fullRef>
                        <c15:formulaRef>
                          <c15:sqref>('03. Klimatbudget'!$I$81,'03. Klimatbudget'!$N$81,'03. Klimatbudget'!$S$81,'03. Klimatbudget'!$X$81,'03. Klimatbudget'!$AC$81,'03. Klimatbudget'!$AH$81)</c15:sqref>
                        </c15:formulaRef>
                      </c:ext>
                    </c:extLst>
                    <c:numCache>
                      <c:formatCode>General</c:formatCode>
                      <c:ptCount val="6"/>
                      <c:pt idx="0" formatCode="#,##0">
                        <c:v>24154.85</c:v>
                      </c:pt>
                      <c:pt idx="1" formatCode="#,##0">
                        <c:v>14377.725234539117</c:v>
                      </c:pt>
                      <c:pt idx="2" formatCode="#,##0">
                        <c:v>8562.6838748839527</c:v>
                      </c:pt>
                      <c:pt idx="3" formatCode="#,##0">
                        <c:v>5102.5581819196559</c:v>
                      </c:pt>
                      <c:pt idx="4" formatCode="#,##0">
                        <c:v>3042.6914951181502</c:v>
                      </c:pt>
                      <c:pt idx="5" formatCode="#,##0">
                        <c:v>1815.7898545295502</c:v>
                      </c:pt>
                    </c:numCache>
                  </c:numRef>
                </c:val>
                <c:extLst xmlns:c15="http://schemas.microsoft.com/office/drawing/2012/chart">
                  <c:ext xmlns:c16="http://schemas.microsoft.com/office/drawing/2014/chart" uri="{C3380CC4-5D6E-409C-BE32-E72D297353CC}">
                    <c16:uniqueId val="{00000049-51AD-4E55-A44F-591DB9A91BA7}"/>
                  </c:ext>
                </c:extLst>
              </c15:ser>
            </c15:filteredBarSeries>
          </c:ext>
        </c:extLst>
      </c:barChart>
      <c:catAx>
        <c:axId val="1309806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309801375"/>
        <c:crosses val="autoZero"/>
        <c:auto val="1"/>
        <c:lblAlgn val="ctr"/>
        <c:lblOffset val="100"/>
        <c:noMultiLvlLbl val="0"/>
      </c:catAx>
      <c:valAx>
        <c:axId val="130980137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v-SE"/>
                  <a:t> kgCO2e/person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v-S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3098066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275167</xdr:colOff>
      <xdr:row>159</xdr:row>
      <xdr:rowOff>28222</xdr:rowOff>
    </xdr:from>
    <xdr:to>
      <xdr:col>16</xdr:col>
      <xdr:colOff>402123</xdr:colOff>
      <xdr:row>184</xdr:row>
      <xdr:rowOff>72501</xdr:rowOff>
    </xdr:to>
    <xdr:graphicFrame macro="">
      <xdr:nvGraphicFramePr>
        <xdr:cNvPr id="2" name="Diagram 1">
          <a:extLst>
            <a:ext uri="{FF2B5EF4-FFF2-40B4-BE49-F238E27FC236}">
              <a16:creationId xmlns:a16="http://schemas.microsoft.com/office/drawing/2014/main" id="{ADA25D82-D2E7-43F0-9CC8-8F9B28EC06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282223</xdr:colOff>
      <xdr:row>185</xdr:row>
      <xdr:rowOff>144526</xdr:rowOff>
    </xdr:from>
    <xdr:to>
      <xdr:col>11</xdr:col>
      <xdr:colOff>588001</xdr:colOff>
      <xdr:row>211</xdr:row>
      <xdr:rowOff>5359</xdr:rowOff>
    </xdr:to>
    <xdr:graphicFrame macro="">
      <xdr:nvGraphicFramePr>
        <xdr:cNvPr id="3" name="Diagram 2">
          <a:extLst>
            <a:ext uri="{FF2B5EF4-FFF2-40B4-BE49-F238E27FC236}">
              <a16:creationId xmlns:a16="http://schemas.microsoft.com/office/drawing/2014/main" id="{B45494D8-2488-4C31-BE0B-E327B0239F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10</xdr:col>
      <xdr:colOff>203201</xdr:colOff>
      <xdr:row>27</xdr:row>
      <xdr:rowOff>21519</xdr:rowOff>
    </xdr:to>
    <xdr:graphicFrame macro="">
      <xdr:nvGraphicFramePr>
        <xdr:cNvPr id="4" name="Diagram 3">
          <a:extLst>
            <a:ext uri="{FF2B5EF4-FFF2-40B4-BE49-F238E27FC236}">
              <a16:creationId xmlns:a16="http://schemas.microsoft.com/office/drawing/2014/main" id="{358A9FAA-68B9-4DE8-A50E-B6C08CF000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7056</xdr:colOff>
      <xdr:row>28</xdr:row>
      <xdr:rowOff>92633</xdr:rowOff>
    </xdr:from>
    <xdr:to>
      <xdr:col>6</xdr:col>
      <xdr:colOff>2748139</xdr:colOff>
      <xdr:row>53</xdr:row>
      <xdr:rowOff>114151</xdr:rowOff>
    </xdr:to>
    <xdr:graphicFrame macro="">
      <xdr:nvGraphicFramePr>
        <xdr:cNvPr id="5" name="Diagram 4">
          <a:extLst>
            <a:ext uri="{FF2B5EF4-FFF2-40B4-BE49-F238E27FC236}">
              <a16:creationId xmlns:a16="http://schemas.microsoft.com/office/drawing/2014/main" id="{5DDA53D6-E3BD-4866-A338-1906F3D693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Anna Larsson" id="{DE8876C9-3D5D-4E43-8239-DDF0B15F9E1C}" userId="S::anna.larsson@hifab.se::e8bd2821-24b6-4c12-a560-c271ff3d54c6" providerId="AD"/>
</personList>
</file>

<file path=xl/theme/theme1.xml><?xml version="1.0" encoding="utf-8"?>
<a:theme xmlns:a="http://schemas.openxmlformats.org/drawingml/2006/main" name="Tema Office 2013 – 2022">
  <a:themeElements>
    <a:clrScheme name="Hifab nya">
      <a:dk1>
        <a:sysClr val="windowText" lastClr="000000"/>
      </a:dk1>
      <a:lt1>
        <a:sysClr val="window" lastClr="FFFFFF"/>
      </a:lt1>
      <a:dk2>
        <a:srgbClr val="303E3F"/>
      </a:dk2>
      <a:lt2>
        <a:srgbClr val="EBEBEB"/>
      </a:lt2>
      <a:accent1>
        <a:srgbClr val="2F3D3E"/>
      </a:accent1>
      <a:accent2>
        <a:srgbClr val="075555"/>
      </a:accent2>
      <a:accent3>
        <a:srgbClr val="8A9472"/>
      </a:accent3>
      <a:accent4>
        <a:srgbClr val="859CA6"/>
      </a:accent4>
      <a:accent5>
        <a:srgbClr val="E2EAEA"/>
      </a:accent5>
      <a:accent6>
        <a:srgbClr val="E2EAEA"/>
      </a:accent6>
      <a:hlink>
        <a:srgbClr val="2F3D3E"/>
      </a:hlink>
      <a:folHlink>
        <a:srgbClr val="2F3D3E"/>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46" dT="2026-01-15T08:25:03.55" personId="{DE8876C9-3D5D-4E43-8239-DDF0B15F9E1C}" id="{C8E4D5AF-C64B-40BC-98F9-04551D4EDC08}" done="1">
    <text>Källor med länkar</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E685A-6B75-4290-8997-FB69F176F468}">
  <sheetPr>
    <tabColor theme="5" tint="0.249977111117893"/>
  </sheetPr>
  <dimension ref="B1:G22"/>
  <sheetViews>
    <sheetView showGridLines="0" tabSelected="1" zoomScaleNormal="100" workbookViewId="0">
      <selection activeCell="B6" sqref="B6"/>
    </sheetView>
  </sheetViews>
  <sheetFormatPr defaultColWidth="9.1796875" defaultRowHeight="14.5" x14ac:dyDescent="0.35"/>
  <cols>
    <col min="1" max="1" width="3.1796875" customWidth="1"/>
    <col min="2" max="2" width="25.7265625" customWidth="1"/>
    <col min="3" max="5" width="11.81640625" customWidth="1"/>
    <col min="6" max="6" width="4" customWidth="1"/>
    <col min="7" max="7" width="84.54296875" customWidth="1"/>
  </cols>
  <sheetData>
    <row r="1" spans="2:2" ht="35.25" customHeight="1" x14ac:dyDescent="0.45">
      <c r="B1" s="22" t="s">
        <v>32</v>
      </c>
    </row>
    <row r="3" spans="2:2" x14ac:dyDescent="0.35">
      <c r="B3" t="s">
        <v>33</v>
      </c>
    </row>
    <row r="4" spans="2:2" x14ac:dyDescent="0.35">
      <c r="B4" s="23">
        <v>46010</v>
      </c>
    </row>
    <row r="6" spans="2:2" x14ac:dyDescent="0.35">
      <c r="B6" t="s">
        <v>241</v>
      </c>
    </row>
    <row r="7" spans="2:2" x14ac:dyDescent="0.35">
      <c r="B7" t="s">
        <v>240</v>
      </c>
    </row>
    <row r="8" spans="2:2" x14ac:dyDescent="0.35">
      <c r="B8" t="s">
        <v>34</v>
      </c>
    </row>
    <row r="9" spans="2:2" x14ac:dyDescent="0.35">
      <c r="B9" t="s">
        <v>238</v>
      </c>
    </row>
    <row r="11" spans="2:2" x14ac:dyDescent="0.35">
      <c r="B11" s="45" t="s">
        <v>206</v>
      </c>
    </row>
    <row r="12" spans="2:2" x14ac:dyDescent="0.35">
      <c r="B12" t="s">
        <v>212</v>
      </c>
    </row>
    <row r="13" spans="2:2" x14ac:dyDescent="0.35">
      <c r="B13" t="s">
        <v>220</v>
      </c>
    </row>
    <row r="14" spans="2:2" x14ac:dyDescent="0.35">
      <c r="B14" t="s">
        <v>219</v>
      </c>
    </row>
    <row r="17" spans="2:7" x14ac:dyDescent="0.35">
      <c r="B17" s="45" t="s">
        <v>213</v>
      </c>
      <c r="C17" s="45" t="s">
        <v>207</v>
      </c>
    </row>
    <row r="18" spans="2:7" x14ac:dyDescent="0.35">
      <c r="B18" s="98" t="s">
        <v>208</v>
      </c>
      <c r="C18" s="99" t="s">
        <v>214</v>
      </c>
      <c r="D18" s="100"/>
      <c r="E18" s="100"/>
      <c r="F18" s="100"/>
      <c r="G18" s="100"/>
    </row>
    <row r="19" spans="2:7" x14ac:dyDescent="0.35">
      <c r="B19" s="45" t="s">
        <v>209</v>
      </c>
      <c r="C19" s="58" t="s">
        <v>215</v>
      </c>
    </row>
    <row r="20" spans="2:7" x14ac:dyDescent="0.35">
      <c r="B20" s="96"/>
      <c r="C20" s="101" t="s">
        <v>216</v>
      </c>
      <c r="D20" s="97"/>
      <c r="E20" s="97"/>
      <c r="F20" s="97"/>
      <c r="G20" s="97"/>
    </row>
    <row r="21" spans="2:7" x14ac:dyDescent="0.35">
      <c r="B21" s="98" t="s">
        <v>210</v>
      </c>
      <c r="C21" s="99" t="s">
        <v>218</v>
      </c>
      <c r="D21" s="100"/>
      <c r="E21" s="100"/>
      <c r="F21" s="100"/>
      <c r="G21" s="100"/>
    </row>
    <row r="22" spans="2:7" x14ac:dyDescent="0.35">
      <c r="B22" s="96" t="s">
        <v>211</v>
      </c>
      <c r="C22" s="101" t="s">
        <v>217</v>
      </c>
      <c r="D22" s="97"/>
      <c r="E22" s="97"/>
      <c r="F22" s="97"/>
      <c r="G22" s="9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F3B3A-83CA-4BC3-BB3C-B7913576CC29}">
  <sheetPr>
    <tabColor theme="5" tint="0.249977111117893"/>
  </sheetPr>
  <dimension ref="B1:K41"/>
  <sheetViews>
    <sheetView showGridLines="0" topLeftCell="A2" zoomScale="130" zoomScaleNormal="130" workbookViewId="0">
      <selection activeCell="J37" sqref="J37"/>
    </sheetView>
  </sheetViews>
  <sheetFormatPr defaultColWidth="9.1796875" defaultRowHeight="14.5" x14ac:dyDescent="0.35"/>
  <cols>
    <col min="1" max="1" width="3.1796875" customWidth="1"/>
    <col min="2" max="2" width="42.81640625" customWidth="1"/>
    <col min="3" max="5" width="11.81640625" customWidth="1"/>
    <col min="6" max="6" width="4" customWidth="1"/>
    <col min="7" max="7" width="56.1796875" customWidth="1"/>
  </cols>
  <sheetData>
    <row r="1" spans="2:11" ht="35.25" customHeight="1" x14ac:dyDescent="0.45">
      <c r="B1" s="22" t="s">
        <v>5</v>
      </c>
    </row>
    <row r="3" spans="2:11" s="18" customFormat="1" ht="15.5" x14ac:dyDescent="0.35">
      <c r="B3" s="16"/>
      <c r="C3" s="17">
        <v>2025</v>
      </c>
      <c r="D3" s="17">
        <v>2026</v>
      </c>
      <c r="E3" s="17">
        <v>2027</v>
      </c>
      <c r="G3" s="114" t="s">
        <v>27</v>
      </c>
    </row>
    <row r="4" spans="2:11" x14ac:dyDescent="0.35">
      <c r="B4" s="2"/>
      <c r="C4" s="4" t="s">
        <v>0</v>
      </c>
      <c r="D4" s="4" t="s">
        <v>0</v>
      </c>
      <c r="E4" s="4" t="s">
        <v>0</v>
      </c>
      <c r="F4" s="3"/>
      <c r="G4" s="114"/>
    </row>
    <row r="5" spans="2:11" x14ac:dyDescent="0.35">
      <c r="B5" s="5" t="s">
        <v>1</v>
      </c>
      <c r="C5" s="6"/>
      <c r="D5" s="6"/>
      <c r="E5" s="6"/>
      <c r="F5" s="7"/>
      <c r="G5" s="5" t="s">
        <v>1</v>
      </c>
    </row>
    <row r="6" spans="2:11" x14ac:dyDescent="0.35">
      <c r="B6" s="8" t="s">
        <v>28</v>
      </c>
      <c r="C6" s="9"/>
      <c r="D6" s="9"/>
      <c r="E6" s="9"/>
      <c r="F6" s="3"/>
      <c r="G6" s="10" t="s">
        <v>56</v>
      </c>
      <c r="I6" s="19"/>
      <c r="K6" s="19"/>
    </row>
    <row r="7" spans="2:11" x14ac:dyDescent="0.35">
      <c r="B7" s="8" t="s">
        <v>6</v>
      </c>
      <c r="C7" s="9"/>
      <c r="D7" s="9"/>
      <c r="E7" s="9"/>
      <c r="F7" s="3"/>
      <c r="G7" s="10" t="s">
        <v>57</v>
      </c>
      <c r="I7" s="19"/>
      <c r="K7" s="19"/>
    </row>
    <row r="8" spans="2:11" x14ac:dyDescent="0.35">
      <c r="B8" s="8" t="s">
        <v>191</v>
      </c>
      <c r="C8" s="9"/>
      <c r="D8" s="9"/>
      <c r="E8" s="9"/>
      <c r="F8" s="3"/>
      <c r="G8" s="10" t="s">
        <v>190</v>
      </c>
      <c r="I8" s="19"/>
      <c r="K8" s="19"/>
    </row>
    <row r="9" spans="2:11" x14ac:dyDescent="0.35">
      <c r="B9" s="3"/>
      <c r="C9" s="11"/>
      <c r="D9" s="11"/>
      <c r="E9" s="11"/>
      <c r="F9" s="3"/>
      <c r="G9" s="12"/>
      <c r="I9" s="19"/>
    </row>
    <row r="10" spans="2:11" x14ac:dyDescent="0.35">
      <c r="B10" s="5" t="s">
        <v>201</v>
      </c>
      <c r="C10" s="6"/>
      <c r="D10" s="6"/>
      <c r="E10" s="6"/>
      <c r="F10" s="3"/>
      <c r="G10" s="5" t="s">
        <v>2</v>
      </c>
      <c r="I10" s="19"/>
    </row>
    <row r="11" spans="2:11" x14ac:dyDescent="0.35">
      <c r="B11" s="8" t="s">
        <v>35</v>
      </c>
      <c r="C11" s="9"/>
      <c r="D11" s="9"/>
      <c r="E11" s="9"/>
      <c r="F11" s="3"/>
      <c r="G11" s="10" t="s">
        <v>38</v>
      </c>
      <c r="I11" s="19"/>
    </row>
    <row r="12" spans="2:11" x14ac:dyDescent="0.35">
      <c r="B12" s="8" t="s">
        <v>36</v>
      </c>
      <c r="C12" s="9"/>
      <c r="D12" s="9"/>
      <c r="E12" s="9"/>
      <c r="F12" s="3"/>
      <c r="G12" s="10" t="s">
        <v>38</v>
      </c>
      <c r="I12" s="19"/>
    </row>
    <row r="13" spans="2:11" x14ac:dyDescent="0.35">
      <c r="B13" s="8" t="s">
        <v>37</v>
      </c>
      <c r="C13" s="9"/>
      <c r="D13" s="9"/>
      <c r="E13" s="9"/>
      <c r="F13" s="3"/>
      <c r="G13" s="10" t="s">
        <v>38</v>
      </c>
      <c r="I13" s="19"/>
    </row>
    <row r="14" spans="2:11" x14ac:dyDescent="0.35">
      <c r="B14" s="3"/>
      <c r="C14" s="11"/>
      <c r="D14" s="11"/>
      <c r="E14" s="11"/>
      <c r="F14" s="3"/>
      <c r="G14" s="12"/>
      <c r="I14" s="19"/>
    </row>
    <row r="15" spans="2:11" x14ac:dyDescent="0.35">
      <c r="B15" s="5" t="s">
        <v>202</v>
      </c>
      <c r="C15" s="6"/>
      <c r="D15" s="6"/>
      <c r="E15" s="6"/>
      <c r="F15" s="3"/>
      <c r="G15" s="5" t="s">
        <v>3</v>
      </c>
      <c r="I15" s="19"/>
    </row>
    <row r="16" spans="2:11" x14ac:dyDescent="0.35">
      <c r="B16" s="8" t="s">
        <v>35</v>
      </c>
      <c r="C16" s="9"/>
      <c r="D16" s="9"/>
      <c r="E16" s="9"/>
      <c r="F16" s="3"/>
      <c r="G16" s="10" t="s">
        <v>39</v>
      </c>
      <c r="I16" s="19"/>
    </row>
    <row r="17" spans="2:9" x14ac:dyDescent="0.35">
      <c r="B17" s="8" t="s">
        <v>36</v>
      </c>
      <c r="C17" s="9"/>
      <c r="D17" s="9"/>
      <c r="E17" s="9"/>
      <c r="F17" s="3"/>
      <c r="G17" s="10" t="s">
        <v>38</v>
      </c>
      <c r="I17" s="19"/>
    </row>
    <row r="18" spans="2:9" x14ac:dyDescent="0.35">
      <c r="B18" s="8" t="s">
        <v>37</v>
      </c>
      <c r="C18" s="9"/>
      <c r="D18" s="9"/>
      <c r="E18" s="9"/>
      <c r="F18" s="3"/>
      <c r="G18" s="10" t="s">
        <v>38</v>
      </c>
      <c r="I18" s="19"/>
    </row>
    <row r="19" spans="2:9" x14ac:dyDescent="0.35">
      <c r="B19" s="3"/>
      <c r="C19" s="11"/>
      <c r="D19" s="11"/>
      <c r="E19" s="11"/>
      <c r="F19" s="3"/>
      <c r="G19" s="12"/>
      <c r="I19" s="19"/>
    </row>
    <row r="20" spans="2:9" x14ac:dyDescent="0.35">
      <c r="B20" s="20" t="s">
        <v>7</v>
      </c>
      <c r="C20" s="21"/>
      <c r="D20" s="21"/>
      <c r="E20" s="21"/>
      <c r="F20" s="3"/>
      <c r="G20" s="12"/>
      <c r="I20" s="19"/>
    </row>
    <row r="21" spans="2:9" x14ac:dyDescent="0.35">
      <c r="B21" s="13" t="s">
        <v>8</v>
      </c>
      <c r="C21" s="14"/>
      <c r="D21" s="14"/>
      <c r="E21" s="14"/>
      <c r="F21" s="3"/>
      <c r="G21" s="12"/>
      <c r="I21" s="19"/>
    </row>
    <row r="22" spans="2:9" x14ac:dyDescent="0.35">
      <c r="B22" s="3"/>
      <c r="C22" s="11"/>
      <c r="D22" s="11"/>
      <c r="E22" s="11"/>
      <c r="F22" s="3"/>
      <c r="G22" s="12"/>
      <c r="I22" s="19"/>
    </row>
    <row r="23" spans="2:9" x14ac:dyDescent="0.35">
      <c r="B23" s="5" t="s">
        <v>4</v>
      </c>
      <c r="C23" s="6"/>
      <c r="D23" s="6"/>
      <c r="E23" s="6"/>
      <c r="F23" s="3"/>
      <c r="G23" s="5" t="s">
        <v>4</v>
      </c>
      <c r="I23" s="19"/>
    </row>
    <row r="24" spans="2:9" x14ac:dyDescent="0.35">
      <c r="B24" s="8" t="s">
        <v>11</v>
      </c>
      <c r="C24" s="9"/>
      <c r="D24" s="9"/>
      <c r="E24" s="9"/>
      <c r="F24" s="3"/>
      <c r="G24" s="10" t="s">
        <v>31</v>
      </c>
      <c r="I24" s="19"/>
    </row>
    <row r="25" spans="2:9" x14ac:dyDescent="0.35">
      <c r="B25" s="8" t="s">
        <v>18</v>
      </c>
      <c r="C25" s="9"/>
      <c r="D25" s="9"/>
      <c r="E25" s="9"/>
      <c r="F25" s="3"/>
      <c r="G25" s="10" t="s">
        <v>46</v>
      </c>
      <c r="I25" s="19"/>
    </row>
    <row r="26" spans="2:9" x14ac:dyDescent="0.35">
      <c r="B26" s="8" t="s">
        <v>12</v>
      </c>
      <c r="C26" s="9"/>
      <c r="D26" s="9"/>
      <c r="E26" s="9"/>
      <c r="F26" s="3"/>
      <c r="G26" s="10" t="s">
        <v>38</v>
      </c>
      <c r="I26" s="19"/>
    </row>
    <row r="27" spans="2:9" x14ac:dyDescent="0.35">
      <c r="B27" s="8" t="s">
        <v>19</v>
      </c>
      <c r="C27" s="9"/>
      <c r="D27" s="9"/>
      <c r="E27" s="9"/>
      <c r="F27" s="3"/>
      <c r="G27" s="10" t="s">
        <v>45</v>
      </c>
      <c r="I27" s="19"/>
    </row>
    <row r="28" spans="2:9" x14ac:dyDescent="0.35">
      <c r="B28" s="8" t="s">
        <v>13</v>
      </c>
      <c r="C28" s="9"/>
      <c r="D28" s="9"/>
      <c r="E28" s="9"/>
      <c r="F28" s="3"/>
      <c r="G28" s="10" t="s">
        <v>44</v>
      </c>
      <c r="I28" s="19"/>
    </row>
    <row r="29" spans="2:9" x14ac:dyDescent="0.35">
      <c r="B29" s="8" t="s">
        <v>14</v>
      </c>
      <c r="C29" s="9"/>
      <c r="D29" s="9"/>
      <c r="E29" s="9"/>
      <c r="F29" s="3"/>
      <c r="G29" s="10" t="s">
        <v>43</v>
      </c>
      <c r="I29" s="19"/>
    </row>
    <row r="30" spans="2:9" x14ac:dyDescent="0.35">
      <c r="B30" s="8" t="s">
        <v>15</v>
      </c>
      <c r="C30" s="9"/>
      <c r="D30" s="9"/>
      <c r="E30" s="9"/>
      <c r="F30" s="3"/>
      <c r="G30" s="10" t="s">
        <v>30</v>
      </c>
      <c r="I30" s="19"/>
    </row>
    <row r="31" spans="2:9" x14ac:dyDescent="0.35">
      <c r="B31" s="8" t="s">
        <v>41</v>
      </c>
      <c r="C31" s="9"/>
      <c r="D31" s="9"/>
      <c r="E31" s="9"/>
      <c r="F31" s="3"/>
      <c r="G31" s="10" t="s">
        <v>189</v>
      </c>
      <c r="I31" s="19"/>
    </row>
    <row r="32" spans="2:9" x14ac:dyDescent="0.35">
      <c r="B32" s="24" t="s">
        <v>20</v>
      </c>
      <c r="C32" s="25"/>
      <c r="D32" s="25"/>
      <c r="E32" s="25"/>
      <c r="F32" s="26"/>
      <c r="G32" s="27" t="s">
        <v>239</v>
      </c>
      <c r="I32" s="19"/>
    </row>
    <row r="33" spans="2:9" x14ac:dyDescent="0.35">
      <c r="B33" s="24" t="s">
        <v>21</v>
      </c>
      <c r="C33" s="25"/>
      <c r="D33" s="25"/>
      <c r="E33" s="25"/>
      <c r="F33" s="26"/>
      <c r="G33" s="27" t="s">
        <v>239</v>
      </c>
      <c r="I33" s="19"/>
    </row>
    <row r="34" spans="2:9" x14ac:dyDescent="0.35">
      <c r="B34" s="24" t="s">
        <v>22</v>
      </c>
      <c r="C34" s="25"/>
      <c r="D34" s="25"/>
      <c r="E34" s="25"/>
      <c r="F34" s="26"/>
      <c r="G34" s="27" t="s">
        <v>239</v>
      </c>
      <c r="I34" s="19"/>
    </row>
    <row r="35" spans="2:9" x14ac:dyDescent="0.35">
      <c r="B35" s="24" t="s">
        <v>23</v>
      </c>
      <c r="C35" s="25"/>
      <c r="D35" s="25"/>
      <c r="E35" s="25"/>
      <c r="F35" s="26"/>
      <c r="G35" s="27" t="s">
        <v>239</v>
      </c>
      <c r="I35" s="19"/>
    </row>
    <row r="36" spans="2:9" x14ac:dyDescent="0.35">
      <c r="B36" s="24" t="s">
        <v>40</v>
      </c>
      <c r="C36" s="24"/>
      <c r="D36" s="24"/>
      <c r="E36" s="24"/>
      <c r="F36" s="26"/>
      <c r="G36" s="27" t="s">
        <v>239</v>
      </c>
      <c r="I36" s="19"/>
    </row>
    <row r="37" spans="2:9" x14ac:dyDescent="0.35">
      <c r="B37" s="24" t="s">
        <v>16</v>
      </c>
      <c r="C37" s="24"/>
      <c r="D37" s="24"/>
      <c r="E37" s="24"/>
      <c r="F37" s="26"/>
      <c r="G37" s="27" t="s">
        <v>239</v>
      </c>
      <c r="I37" s="19"/>
    </row>
    <row r="38" spans="2:9" x14ac:dyDescent="0.35">
      <c r="B38" s="8" t="s">
        <v>17</v>
      </c>
      <c r="C38" s="8"/>
      <c r="D38" s="8"/>
      <c r="E38" s="8"/>
      <c r="F38" s="3"/>
      <c r="G38" s="8" t="s">
        <v>42</v>
      </c>
      <c r="I38" s="19"/>
    </row>
    <row r="39" spans="2:9" x14ac:dyDescent="0.35">
      <c r="B39" s="3"/>
      <c r="C39" s="3"/>
      <c r="D39" s="3"/>
      <c r="E39" s="3"/>
      <c r="F39" s="3"/>
      <c r="G39" s="15"/>
    </row>
    <row r="40" spans="2:9" x14ac:dyDescent="0.35">
      <c r="B40" s="20" t="s">
        <v>9</v>
      </c>
      <c r="C40" s="21"/>
      <c r="D40" s="21"/>
      <c r="E40" s="21"/>
      <c r="F40" s="3"/>
      <c r="G40" s="15"/>
    </row>
    <row r="41" spans="2:9" x14ac:dyDescent="0.35">
      <c r="B41" s="13" t="s">
        <v>10</v>
      </c>
      <c r="C41" s="14"/>
      <c r="D41" s="14"/>
      <c r="E41" s="14"/>
    </row>
  </sheetData>
  <mergeCells count="1">
    <mergeCell ref="G3:G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4249F-1984-4F6C-A1AD-9050857AD68A}">
  <sheetPr>
    <tabColor theme="5" tint="0.249977111117893"/>
  </sheetPr>
  <dimension ref="B2:AL82"/>
  <sheetViews>
    <sheetView showGridLines="0" topLeftCell="A58" zoomScale="90" zoomScaleNormal="90" workbookViewId="0">
      <selection activeCell="C17" sqref="C17"/>
    </sheetView>
  </sheetViews>
  <sheetFormatPr defaultColWidth="9.1796875" defaultRowHeight="14.5" x14ac:dyDescent="0.35"/>
  <cols>
    <col min="1" max="1" width="3.1796875" customWidth="1"/>
    <col min="2" max="2" width="52.453125" customWidth="1"/>
    <col min="3" max="3" width="17.7265625" style="58" customWidth="1"/>
    <col min="4" max="4" width="3" customWidth="1"/>
    <col min="5" max="5" width="7.7265625" customWidth="1"/>
    <col min="6" max="6" width="2.453125" customWidth="1"/>
    <col min="7" max="7" width="18.453125" customWidth="1"/>
    <col min="8" max="8" width="2.7265625" customWidth="1"/>
    <col min="9" max="9" width="11.453125" customWidth="1"/>
    <col min="10" max="10" width="12" customWidth="1"/>
    <col min="11" max="34" width="10" bestFit="1" customWidth="1"/>
    <col min="35" max="35" width="2.81640625" customWidth="1"/>
    <col min="36" max="36" width="11" customWidth="1"/>
    <col min="37" max="37" width="2.7265625" customWidth="1"/>
    <col min="38" max="38" width="56.1796875" customWidth="1"/>
  </cols>
  <sheetData>
    <row r="2" spans="2:38" x14ac:dyDescent="0.35">
      <c r="E2" s="31" t="s">
        <v>233</v>
      </c>
      <c r="G2" s="31" t="s">
        <v>234</v>
      </c>
    </row>
    <row r="3" spans="2:38" ht="18.75" customHeight="1" x14ac:dyDescent="0.45">
      <c r="B3" s="22" t="s">
        <v>55</v>
      </c>
      <c r="C3" s="57"/>
      <c r="D3" s="22"/>
      <c r="E3" s="32"/>
      <c r="F3" s="22"/>
      <c r="G3" t="s">
        <v>195</v>
      </c>
      <c r="H3" s="22"/>
    </row>
    <row r="4" spans="2:38" x14ac:dyDescent="0.35">
      <c r="E4" s="33"/>
      <c r="G4" t="s">
        <v>74</v>
      </c>
    </row>
    <row r="6" spans="2:38" ht="15.5" x14ac:dyDescent="0.35">
      <c r="B6" s="84"/>
      <c r="C6" s="85"/>
      <c r="D6" s="18"/>
      <c r="E6" s="86" t="s">
        <v>58</v>
      </c>
      <c r="F6" s="86"/>
      <c r="G6" s="86"/>
      <c r="H6" s="62"/>
      <c r="I6" s="88" t="s">
        <v>47</v>
      </c>
      <c r="J6" s="86"/>
      <c r="K6" s="86"/>
      <c r="L6" s="86"/>
      <c r="M6" s="86"/>
      <c r="N6" s="86"/>
      <c r="O6" s="86"/>
      <c r="P6" s="86"/>
      <c r="Q6" s="86"/>
      <c r="R6" s="86"/>
      <c r="S6" s="86"/>
      <c r="T6" s="86"/>
      <c r="U6" s="86"/>
      <c r="V6" s="86"/>
      <c r="W6" s="86"/>
      <c r="X6" s="86"/>
      <c r="Y6" s="86"/>
      <c r="Z6" s="86"/>
      <c r="AA6" s="86"/>
      <c r="AB6" s="86"/>
      <c r="AC6" s="86"/>
      <c r="AD6" s="86"/>
      <c r="AE6" s="86"/>
      <c r="AF6" s="86"/>
      <c r="AG6" s="86"/>
      <c r="AH6" s="86"/>
      <c r="AJ6" s="86"/>
      <c r="AL6" s="86"/>
    </row>
    <row r="7" spans="2:38" ht="15.5" x14ac:dyDescent="0.35">
      <c r="B7" s="84"/>
      <c r="C7" s="85"/>
      <c r="D7" s="18"/>
      <c r="E7" s="87" t="s">
        <v>59</v>
      </c>
      <c r="F7" s="87"/>
      <c r="G7" s="94" t="s">
        <v>52</v>
      </c>
      <c r="H7" s="62"/>
      <c r="I7" s="86">
        <v>2025</v>
      </c>
      <c r="J7" s="89">
        <v>2026</v>
      </c>
      <c r="K7" s="89">
        <v>2027</v>
      </c>
      <c r="L7" s="89">
        <v>2028</v>
      </c>
      <c r="M7" s="89">
        <v>2029</v>
      </c>
      <c r="N7" s="86">
        <v>2030</v>
      </c>
      <c r="O7" s="89">
        <v>2031</v>
      </c>
      <c r="P7" s="89">
        <v>2032</v>
      </c>
      <c r="Q7" s="89">
        <v>2033</v>
      </c>
      <c r="R7" s="89">
        <v>2034</v>
      </c>
      <c r="S7" s="86">
        <v>2035</v>
      </c>
      <c r="T7" s="89">
        <v>2036</v>
      </c>
      <c r="U7" s="89">
        <v>2037</v>
      </c>
      <c r="V7" s="89">
        <v>2038</v>
      </c>
      <c r="W7" s="89">
        <v>2039</v>
      </c>
      <c r="X7" s="86">
        <v>2040</v>
      </c>
      <c r="Y7" s="89">
        <v>2041</v>
      </c>
      <c r="Z7" s="89">
        <v>2042</v>
      </c>
      <c r="AA7" s="89">
        <v>2043</v>
      </c>
      <c r="AB7" s="89">
        <v>2044</v>
      </c>
      <c r="AC7" s="86">
        <v>2045</v>
      </c>
      <c r="AD7" s="89">
        <v>2046</v>
      </c>
      <c r="AE7" s="89">
        <v>2047</v>
      </c>
      <c r="AF7" s="89">
        <v>2048</v>
      </c>
      <c r="AG7" s="89">
        <v>2049</v>
      </c>
      <c r="AH7" s="86">
        <v>2050</v>
      </c>
      <c r="AI7" s="18"/>
      <c r="AJ7" s="86" t="s">
        <v>197</v>
      </c>
      <c r="AK7" s="18"/>
      <c r="AL7" s="90" t="s">
        <v>52</v>
      </c>
    </row>
    <row r="8" spans="2:38" x14ac:dyDescent="0.35">
      <c r="B8" s="8" t="s">
        <v>63</v>
      </c>
      <c r="C8" s="67"/>
      <c r="D8" s="29"/>
      <c r="E8" s="34">
        <v>0</v>
      </c>
      <c r="F8" s="95"/>
      <c r="G8" s="34"/>
      <c r="H8" s="64"/>
      <c r="I8" s="110">
        <v>40000</v>
      </c>
      <c r="J8" s="37">
        <f>I8*(1+$E8)</f>
        <v>40000</v>
      </c>
      <c r="K8" s="37">
        <f t="shared" ref="K8:AH8" si="0">J8*(1+$E8)</f>
        <v>40000</v>
      </c>
      <c r="L8" s="37">
        <f t="shared" si="0"/>
        <v>40000</v>
      </c>
      <c r="M8" s="37">
        <f t="shared" si="0"/>
        <v>40000</v>
      </c>
      <c r="N8" s="37">
        <f t="shared" si="0"/>
        <v>40000</v>
      </c>
      <c r="O8" s="37">
        <f t="shared" si="0"/>
        <v>40000</v>
      </c>
      <c r="P8" s="37">
        <f t="shared" si="0"/>
        <v>40000</v>
      </c>
      <c r="Q8" s="37">
        <f t="shared" si="0"/>
        <v>40000</v>
      </c>
      <c r="R8" s="37">
        <f t="shared" si="0"/>
        <v>40000</v>
      </c>
      <c r="S8" s="37">
        <f t="shared" si="0"/>
        <v>40000</v>
      </c>
      <c r="T8" s="37">
        <f t="shared" si="0"/>
        <v>40000</v>
      </c>
      <c r="U8" s="37">
        <f t="shared" si="0"/>
        <v>40000</v>
      </c>
      <c r="V8" s="37">
        <f t="shared" si="0"/>
        <v>40000</v>
      </c>
      <c r="W8" s="37">
        <f t="shared" si="0"/>
        <v>40000</v>
      </c>
      <c r="X8" s="37">
        <f t="shared" si="0"/>
        <v>40000</v>
      </c>
      <c r="Y8" s="37">
        <f t="shared" si="0"/>
        <v>40000</v>
      </c>
      <c r="Z8" s="37">
        <f t="shared" si="0"/>
        <v>40000</v>
      </c>
      <c r="AA8" s="37">
        <f t="shared" si="0"/>
        <v>40000</v>
      </c>
      <c r="AB8" s="37">
        <f t="shared" si="0"/>
        <v>40000</v>
      </c>
      <c r="AC8" s="37">
        <f t="shared" si="0"/>
        <v>40000</v>
      </c>
      <c r="AD8" s="37">
        <f t="shared" si="0"/>
        <v>40000</v>
      </c>
      <c r="AE8" s="37">
        <f t="shared" si="0"/>
        <v>40000</v>
      </c>
      <c r="AF8" s="37">
        <f t="shared" si="0"/>
        <v>40000</v>
      </c>
      <c r="AG8" s="37">
        <f t="shared" si="0"/>
        <v>40000</v>
      </c>
      <c r="AH8" s="37">
        <f t="shared" si="0"/>
        <v>40000</v>
      </c>
      <c r="AI8" s="29"/>
      <c r="AJ8" s="91">
        <f>(AH8-I8)/I8</f>
        <v>0</v>
      </c>
      <c r="AK8" s="64"/>
      <c r="AL8" s="10"/>
    </row>
    <row r="9" spans="2:38" x14ac:dyDescent="0.35">
      <c r="B9" s="8" t="s">
        <v>64</v>
      </c>
      <c r="C9" s="67"/>
      <c r="D9" s="29"/>
      <c r="E9" s="34">
        <v>0</v>
      </c>
      <c r="F9" s="95"/>
      <c r="G9" s="34"/>
      <c r="H9" s="64"/>
      <c r="I9" s="110">
        <v>2500</v>
      </c>
      <c r="J9" s="37">
        <f t="shared" ref="J9:AH9" si="1">I9*(1+$E9)</f>
        <v>2500</v>
      </c>
      <c r="K9" s="37">
        <f t="shared" si="1"/>
        <v>2500</v>
      </c>
      <c r="L9" s="37">
        <f t="shared" si="1"/>
        <v>2500</v>
      </c>
      <c r="M9" s="37">
        <f t="shared" si="1"/>
        <v>2500</v>
      </c>
      <c r="N9" s="37">
        <f t="shared" si="1"/>
        <v>2500</v>
      </c>
      <c r="O9" s="37">
        <f t="shared" si="1"/>
        <v>2500</v>
      </c>
      <c r="P9" s="37">
        <f t="shared" si="1"/>
        <v>2500</v>
      </c>
      <c r="Q9" s="37">
        <f t="shared" si="1"/>
        <v>2500</v>
      </c>
      <c r="R9" s="37">
        <f t="shared" si="1"/>
        <v>2500</v>
      </c>
      <c r="S9" s="37">
        <f t="shared" si="1"/>
        <v>2500</v>
      </c>
      <c r="T9" s="37">
        <f t="shared" si="1"/>
        <v>2500</v>
      </c>
      <c r="U9" s="37">
        <f t="shared" si="1"/>
        <v>2500</v>
      </c>
      <c r="V9" s="37">
        <f t="shared" si="1"/>
        <v>2500</v>
      </c>
      <c r="W9" s="37">
        <f t="shared" si="1"/>
        <v>2500</v>
      </c>
      <c r="X9" s="37">
        <f t="shared" si="1"/>
        <v>2500</v>
      </c>
      <c r="Y9" s="37">
        <f t="shared" si="1"/>
        <v>2500</v>
      </c>
      <c r="Z9" s="37">
        <f t="shared" si="1"/>
        <v>2500</v>
      </c>
      <c r="AA9" s="37">
        <f t="shared" si="1"/>
        <v>2500</v>
      </c>
      <c r="AB9" s="37">
        <f t="shared" si="1"/>
        <v>2500</v>
      </c>
      <c r="AC9" s="37">
        <f t="shared" si="1"/>
        <v>2500</v>
      </c>
      <c r="AD9" s="37">
        <f t="shared" si="1"/>
        <v>2500</v>
      </c>
      <c r="AE9" s="37">
        <f t="shared" si="1"/>
        <v>2500</v>
      </c>
      <c r="AF9" s="37">
        <f t="shared" si="1"/>
        <v>2500</v>
      </c>
      <c r="AG9" s="37">
        <f t="shared" si="1"/>
        <v>2500</v>
      </c>
      <c r="AH9" s="37">
        <f t="shared" si="1"/>
        <v>2500</v>
      </c>
      <c r="AI9" s="29"/>
      <c r="AJ9" s="91">
        <f t="shared" ref="AJ9:AJ10" si="2">(AH9-I9)/I9</f>
        <v>0</v>
      </c>
      <c r="AK9" s="64"/>
      <c r="AL9" s="10"/>
    </row>
    <row r="10" spans="2:38" x14ac:dyDescent="0.35">
      <c r="B10" s="8" t="s">
        <v>65</v>
      </c>
      <c r="C10" s="67"/>
      <c r="D10" s="29"/>
      <c r="E10" s="34">
        <v>0</v>
      </c>
      <c r="F10" s="95"/>
      <c r="G10" s="34"/>
      <c r="H10" s="64"/>
      <c r="I10" s="110">
        <v>2000</v>
      </c>
      <c r="J10" s="37">
        <f t="shared" ref="J10:AH10" si="3">I10*(1+$E10)</f>
        <v>2000</v>
      </c>
      <c r="K10" s="37">
        <f t="shared" si="3"/>
        <v>2000</v>
      </c>
      <c r="L10" s="37">
        <f t="shared" si="3"/>
        <v>2000</v>
      </c>
      <c r="M10" s="37">
        <f t="shared" si="3"/>
        <v>2000</v>
      </c>
      <c r="N10" s="37">
        <f t="shared" si="3"/>
        <v>2000</v>
      </c>
      <c r="O10" s="37">
        <f t="shared" si="3"/>
        <v>2000</v>
      </c>
      <c r="P10" s="37">
        <f t="shared" si="3"/>
        <v>2000</v>
      </c>
      <c r="Q10" s="37">
        <f t="shared" si="3"/>
        <v>2000</v>
      </c>
      <c r="R10" s="37">
        <f t="shared" si="3"/>
        <v>2000</v>
      </c>
      <c r="S10" s="37">
        <f t="shared" si="3"/>
        <v>2000</v>
      </c>
      <c r="T10" s="37">
        <f t="shared" si="3"/>
        <v>2000</v>
      </c>
      <c r="U10" s="37">
        <f t="shared" si="3"/>
        <v>2000</v>
      </c>
      <c r="V10" s="37">
        <f t="shared" si="3"/>
        <v>2000</v>
      </c>
      <c r="W10" s="37">
        <f t="shared" si="3"/>
        <v>2000</v>
      </c>
      <c r="X10" s="37">
        <f t="shared" si="3"/>
        <v>2000</v>
      </c>
      <c r="Y10" s="37">
        <f t="shared" si="3"/>
        <v>2000</v>
      </c>
      <c r="Z10" s="37">
        <f t="shared" si="3"/>
        <v>2000</v>
      </c>
      <c r="AA10" s="37">
        <f t="shared" si="3"/>
        <v>2000</v>
      </c>
      <c r="AB10" s="37">
        <f t="shared" si="3"/>
        <v>2000</v>
      </c>
      <c r="AC10" s="37">
        <f t="shared" si="3"/>
        <v>2000</v>
      </c>
      <c r="AD10" s="37">
        <f t="shared" si="3"/>
        <v>2000</v>
      </c>
      <c r="AE10" s="37">
        <f t="shared" si="3"/>
        <v>2000</v>
      </c>
      <c r="AF10" s="37">
        <f t="shared" si="3"/>
        <v>2000</v>
      </c>
      <c r="AG10" s="37">
        <f t="shared" si="3"/>
        <v>2000</v>
      </c>
      <c r="AH10" s="37">
        <f t="shared" si="3"/>
        <v>2000</v>
      </c>
      <c r="AI10" s="29"/>
      <c r="AJ10" s="91">
        <f t="shared" si="2"/>
        <v>0</v>
      </c>
      <c r="AK10" s="64"/>
      <c r="AL10" s="10"/>
    </row>
    <row r="11" spans="2:38" x14ac:dyDescent="0.35">
      <c r="B11" s="3"/>
      <c r="C11" s="68"/>
      <c r="D11" s="3"/>
      <c r="E11" s="3"/>
      <c r="F11" s="3"/>
      <c r="G11" s="3"/>
      <c r="H11" s="63"/>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3"/>
      <c r="AJ11" s="3"/>
      <c r="AK11" s="63"/>
      <c r="AL11" s="28"/>
    </row>
    <row r="12" spans="2:38" x14ac:dyDescent="0.35">
      <c r="B12" s="5" t="s">
        <v>1</v>
      </c>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 t="s">
        <v>1</v>
      </c>
    </row>
    <row r="13" spans="2:38" x14ac:dyDescent="0.35">
      <c r="B13" s="43" t="s">
        <v>28</v>
      </c>
      <c r="C13" s="70" t="s">
        <v>0</v>
      </c>
      <c r="D13" s="29"/>
      <c r="E13" s="34">
        <v>-0.1</v>
      </c>
      <c r="F13" s="95"/>
      <c r="G13" s="34"/>
      <c r="H13" s="64"/>
      <c r="I13" s="110">
        <v>40</v>
      </c>
      <c r="J13" s="46">
        <f>I13*(1+$E13)</f>
        <v>36</v>
      </c>
      <c r="K13" s="46">
        <f t="shared" ref="K13:AH13" si="4">J13*(1+$E13)</f>
        <v>32.4</v>
      </c>
      <c r="L13" s="46">
        <f t="shared" si="4"/>
        <v>29.16</v>
      </c>
      <c r="M13" s="46">
        <f t="shared" si="4"/>
        <v>26.244</v>
      </c>
      <c r="N13" s="46">
        <f t="shared" si="4"/>
        <v>23.619600000000002</v>
      </c>
      <c r="O13" s="46">
        <f t="shared" si="4"/>
        <v>21.257640000000002</v>
      </c>
      <c r="P13" s="46">
        <f t="shared" si="4"/>
        <v>19.131876000000002</v>
      </c>
      <c r="Q13" s="46">
        <f t="shared" si="4"/>
        <v>17.218688400000001</v>
      </c>
      <c r="R13" s="46">
        <f t="shared" si="4"/>
        <v>15.496819560000002</v>
      </c>
      <c r="S13" s="46">
        <f t="shared" si="4"/>
        <v>13.947137604000002</v>
      </c>
      <c r="T13" s="46">
        <f t="shared" si="4"/>
        <v>12.552423843600002</v>
      </c>
      <c r="U13" s="46">
        <f t="shared" si="4"/>
        <v>11.297181459240001</v>
      </c>
      <c r="V13" s="46">
        <f t="shared" si="4"/>
        <v>10.167463313316</v>
      </c>
      <c r="W13" s="46">
        <f t="shared" si="4"/>
        <v>9.1507169819844005</v>
      </c>
      <c r="X13" s="46">
        <f t="shared" si="4"/>
        <v>8.2356452837859599</v>
      </c>
      <c r="Y13" s="46">
        <f t="shared" si="4"/>
        <v>7.4120807554073638</v>
      </c>
      <c r="Z13" s="46">
        <f t="shared" si="4"/>
        <v>6.6708726798666271</v>
      </c>
      <c r="AA13" s="46">
        <f t="shared" si="4"/>
        <v>6.0037854118799645</v>
      </c>
      <c r="AB13" s="46">
        <f t="shared" si="4"/>
        <v>5.4034068706919678</v>
      </c>
      <c r="AC13" s="46">
        <f t="shared" si="4"/>
        <v>4.8630661836227711</v>
      </c>
      <c r="AD13" s="46">
        <f t="shared" si="4"/>
        <v>4.3767595652604943</v>
      </c>
      <c r="AE13" s="46">
        <f t="shared" si="4"/>
        <v>3.9390836087344447</v>
      </c>
      <c r="AF13" s="46">
        <f t="shared" si="4"/>
        <v>3.5451752478610001</v>
      </c>
      <c r="AG13" s="46">
        <f t="shared" si="4"/>
        <v>3.1906577230749003</v>
      </c>
      <c r="AH13" s="46">
        <f t="shared" si="4"/>
        <v>2.8715919507674101</v>
      </c>
      <c r="AI13" s="29"/>
      <c r="AJ13" s="91">
        <f t="shared" ref="AJ13:AJ17" si="5">(AH13-I13)/I13</f>
        <v>-0.92821020123081477</v>
      </c>
      <c r="AK13" s="64"/>
      <c r="AL13" s="10"/>
    </row>
    <row r="14" spans="2:38" x14ac:dyDescent="0.35">
      <c r="B14" s="43" t="s">
        <v>60</v>
      </c>
      <c r="C14" s="70" t="s">
        <v>0</v>
      </c>
      <c r="D14" s="29"/>
      <c r="E14" s="34">
        <v>-0.1</v>
      </c>
      <c r="F14" s="95"/>
      <c r="G14" s="34"/>
      <c r="H14" s="64"/>
      <c r="I14" s="110">
        <v>2</v>
      </c>
      <c r="J14" s="46">
        <f>I14*(1+$E14)</f>
        <v>1.8</v>
      </c>
      <c r="K14" s="46">
        <f t="shared" ref="K14:AH14" si="6">J14*(1+$E14)</f>
        <v>1.62</v>
      </c>
      <c r="L14" s="46">
        <f t="shared" si="6"/>
        <v>1.4580000000000002</v>
      </c>
      <c r="M14" s="46">
        <f t="shared" si="6"/>
        <v>1.3122000000000003</v>
      </c>
      <c r="N14" s="46">
        <f t="shared" si="6"/>
        <v>1.1809800000000004</v>
      </c>
      <c r="O14" s="46">
        <f t="shared" si="6"/>
        <v>1.0628820000000003</v>
      </c>
      <c r="P14" s="46">
        <f t="shared" si="6"/>
        <v>0.95659380000000027</v>
      </c>
      <c r="Q14" s="46">
        <f t="shared" si="6"/>
        <v>0.86093442000000031</v>
      </c>
      <c r="R14" s="46">
        <f t="shared" si="6"/>
        <v>0.77484097800000029</v>
      </c>
      <c r="S14" s="46">
        <f t="shared" si="6"/>
        <v>0.69735688020000031</v>
      </c>
      <c r="T14" s="46">
        <f t="shared" si="6"/>
        <v>0.62762119218000034</v>
      </c>
      <c r="U14" s="46">
        <f t="shared" si="6"/>
        <v>0.56485907296200033</v>
      </c>
      <c r="V14" s="46">
        <f t="shared" si="6"/>
        <v>0.50837316566580026</v>
      </c>
      <c r="W14" s="46">
        <f t="shared" si="6"/>
        <v>0.45753584909922024</v>
      </c>
      <c r="X14" s="46">
        <f t="shared" si="6"/>
        <v>0.4117822641892982</v>
      </c>
      <c r="Y14" s="46">
        <f t="shared" si="6"/>
        <v>0.37060403777036838</v>
      </c>
      <c r="Z14" s="46">
        <f t="shared" si="6"/>
        <v>0.33354363399333153</v>
      </c>
      <c r="AA14" s="46">
        <f t="shared" si="6"/>
        <v>0.30018927059399841</v>
      </c>
      <c r="AB14" s="46">
        <f t="shared" si="6"/>
        <v>0.27017034353459857</v>
      </c>
      <c r="AC14" s="46">
        <f t="shared" si="6"/>
        <v>0.24315330918113873</v>
      </c>
      <c r="AD14" s="46">
        <f t="shared" si="6"/>
        <v>0.21883797826302487</v>
      </c>
      <c r="AE14" s="46">
        <f t="shared" si="6"/>
        <v>0.19695418043672239</v>
      </c>
      <c r="AF14" s="46">
        <f t="shared" si="6"/>
        <v>0.17725876239305016</v>
      </c>
      <c r="AG14" s="46">
        <f t="shared" si="6"/>
        <v>0.15953288615374514</v>
      </c>
      <c r="AH14" s="46">
        <f t="shared" si="6"/>
        <v>0.14357959753837063</v>
      </c>
      <c r="AI14" s="29"/>
      <c r="AJ14" s="91">
        <f t="shared" si="5"/>
        <v>-0.92821020123081466</v>
      </c>
      <c r="AK14" s="64"/>
      <c r="AL14" s="10"/>
    </row>
    <row r="15" spans="2:38" x14ac:dyDescent="0.35">
      <c r="B15" s="43" t="s">
        <v>6</v>
      </c>
      <c r="C15" s="70" t="s">
        <v>0</v>
      </c>
      <c r="D15" s="29"/>
      <c r="E15" s="29"/>
      <c r="F15" s="29"/>
      <c r="G15" s="29"/>
      <c r="H15" s="64"/>
      <c r="I15" s="46">
        <f t="shared" ref="I15:AH15" si="7">I16*I17/1000</f>
        <v>4.5</v>
      </c>
      <c r="J15" s="46">
        <f t="shared" si="7"/>
        <v>4.0095000000000001</v>
      </c>
      <c r="K15" s="46">
        <f t="shared" si="7"/>
        <v>3.5724645000000006</v>
      </c>
      <c r="L15" s="46">
        <f t="shared" si="7"/>
        <v>3.1830658695000005</v>
      </c>
      <c r="M15" s="46">
        <f t="shared" si="7"/>
        <v>2.8361116897245005</v>
      </c>
      <c r="N15" s="46">
        <f t="shared" si="7"/>
        <v>2.5269755155445299</v>
      </c>
      <c r="O15" s="46">
        <f t="shared" si="7"/>
        <v>2.2515351843501761</v>
      </c>
      <c r="P15" s="46">
        <f t="shared" si="7"/>
        <v>2.006117849256007</v>
      </c>
      <c r="Q15" s="46">
        <f t="shared" si="7"/>
        <v>1.7874510036871025</v>
      </c>
      <c r="R15" s="46">
        <f t="shared" si="7"/>
        <v>1.5926188442852085</v>
      </c>
      <c r="S15" s="46">
        <f t="shared" si="7"/>
        <v>1.4190233902581209</v>
      </c>
      <c r="T15" s="46">
        <f t="shared" si="7"/>
        <v>1.2643498407199856</v>
      </c>
      <c r="U15" s="46">
        <f t="shared" si="7"/>
        <v>1.1265357080815073</v>
      </c>
      <c r="V15" s="46">
        <f t="shared" si="7"/>
        <v>1.0037433159006228</v>
      </c>
      <c r="W15" s="46">
        <f t="shared" si="7"/>
        <v>0.89433529446745497</v>
      </c>
      <c r="X15" s="46">
        <f t="shared" si="7"/>
        <v>0.79685274737050238</v>
      </c>
      <c r="Y15" s="46">
        <f t="shared" si="7"/>
        <v>0.70999579790711764</v>
      </c>
      <c r="Z15" s="46">
        <f t="shared" si="7"/>
        <v>0.63260625593524189</v>
      </c>
      <c r="AA15" s="46">
        <f t="shared" si="7"/>
        <v>0.56365217403830048</v>
      </c>
      <c r="AB15" s="46">
        <f t="shared" si="7"/>
        <v>0.50221408706812576</v>
      </c>
      <c r="AC15" s="46">
        <f t="shared" si="7"/>
        <v>0.4474727515777</v>
      </c>
      <c r="AD15" s="46">
        <f t="shared" si="7"/>
        <v>0.39869822165573071</v>
      </c>
      <c r="AE15" s="46">
        <f t="shared" si="7"/>
        <v>0.35524011549525608</v>
      </c>
      <c r="AF15" s="46">
        <f t="shared" si="7"/>
        <v>0.31651894290627319</v>
      </c>
      <c r="AG15" s="46">
        <f t="shared" si="7"/>
        <v>0.28201837812948943</v>
      </c>
      <c r="AH15" s="46">
        <f t="shared" si="7"/>
        <v>0.25127837491337507</v>
      </c>
      <c r="AI15" s="29"/>
      <c r="AJ15" s="91">
        <f t="shared" si="5"/>
        <v>-0.94416036113036106</v>
      </c>
      <c r="AK15" s="64"/>
      <c r="AL15" s="10"/>
    </row>
    <row r="16" spans="2:38" x14ac:dyDescent="0.35">
      <c r="B16" s="39" t="s">
        <v>127</v>
      </c>
      <c r="C16" s="69" t="s">
        <v>90</v>
      </c>
      <c r="D16" s="29"/>
      <c r="E16" s="35">
        <v>-0.01</v>
      </c>
      <c r="F16" s="38"/>
      <c r="G16" s="35"/>
      <c r="H16" s="64"/>
      <c r="I16" s="110">
        <v>30000</v>
      </c>
      <c r="J16" s="48">
        <f t="shared" ref="J16:AH16" si="8">I16*(1+$E16)</f>
        <v>29700</v>
      </c>
      <c r="K16" s="48">
        <f t="shared" si="8"/>
        <v>29403</v>
      </c>
      <c r="L16" s="48">
        <f t="shared" si="8"/>
        <v>29108.97</v>
      </c>
      <c r="M16" s="48">
        <f t="shared" si="8"/>
        <v>28817.880300000001</v>
      </c>
      <c r="N16" s="48">
        <f t="shared" si="8"/>
        <v>28529.701497000002</v>
      </c>
      <c r="O16" s="48">
        <f t="shared" si="8"/>
        <v>28244.404482030001</v>
      </c>
      <c r="P16" s="48">
        <f t="shared" si="8"/>
        <v>27961.960437209702</v>
      </c>
      <c r="Q16" s="48">
        <f t="shared" si="8"/>
        <v>27682.340832837606</v>
      </c>
      <c r="R16" s="48">
        <f t="shared" si="8"/>
        <v>27405.517424509231</v>
      </c>
      <c r="S16" s="48">
        <f t="shared" si="8"/>
        <v>27131.46225026414</v>
      </c>
      <c r="T16" s="48">
        <f t="shared" si="8"/>
        <v>26860.147627761497</v>
      </c>
      <c r="U16" s="48">
        <f t="shared" si="8"/>
        <v>26591.546151483883</v>
      </c>
      <c r="V16" s="48">
        <f t="shared" si="8"/>
        <v>26325.630689969043</v>
      </c>
      <c r="W16" s="48">
        <f t="shared" si="8"/>
        <v>26062.374383069353</v>
      </c>
      <c r="X16" s="48">
        <f t="shared" si="8"/>
        <v>25801.75063923866</v>
      </c>
      <c r="Y16" s="48">
        <f t="shared" si="8"/>
        <v>25543.733132846275</v>
      </c>
      <c r="Z16" s="48">
        <f t="shared" si="8"/>
        <v>25288.295801517812</v>
      </c>
      <c r="AA16" s="48">
        <f t="shared" si="8"/>
        <v>25035.412843502632</v>
      </c>
      <c r="AB16" s="48">
        <f t="shared" si="8"/>
        <v>24785.058715067607</v>
      </c>
      <c r="AC16" s="48">
        <f t="shared" si="8"/>
        <v>24537.208127916932</v>
      </c>
      <c r="AD16" s="48">
        <f t="shared" si="8"/>
        <v>24291.836046637764</v>
      </c>
      <c r="AE16" s="48">
        <f t="shared" si="8"/>
        <v>24048.917686171386</v>
      </c>
      <c r="AF16" s="48">
        <f t="shared" si="8"/>
        <v>23808.428509309673</v>
      </c>
      <c r="AG16" s="48">
        <f t="shared" si="8"/>
        <v>23570.344224216577</v>
      </c>
      <c r="AH16" s="48">
        <f t="shared" si="8"/>
        <v>23334.640781974409</v>
      </c>
      <c r="AI16" s="29"/>
      <c r="AJ16" s="92">
        <f t="shared" si="5"/>
        <v>-0.22217864060085304</v>
      </c>
      <c r="AK16" s="64"/>
      <c r="AL16" s="61"/>
    </row>
    <row r="17" spans="2:38" x14ac:dyDescent="0.35">
      <c r="B17" s="39" t="s">
        <v>111</v>
      </c>
      <c r="C17" s="69" t="s">
        <v>91</v>
      </c>
      <c r="D17" s="29"/>
      <c r="E17" s="34">
        <v>-0.1</v>
      </c>
      <c r="F17" s="95"/>
      <c r="G17" s="34"/>
      <c r="H17" s="64"/>
      <c r="I17" s="111">
        <v>0.15</v>
      </c>
      <c r="J17" s="55">
        <f t="shared" ref="J17:AH17" si="9">I17*(1+$E17)</f>
        <v>0.13500000000000001</v>
      </c>
      <c r="K17" s="55">
        <f t="shared" si="9"/>
        <v>0.12150000000000001</v>
      </c>
      <c r="L17" s="55">
        <f t="shared" si="9"/>
        <v>0.10935000000000002</v>
      </c>
      <c r="M17" s="55">
        <f t="shared" si="9"/>
        <v>9.8415000000000016E-2</v>
      </c>
      <c r="N17" s="55">
        <f t="shared" si="9"/>
        <v>8.8573500000000013E-2</v>
      </c>
      <c r="O17" s="55">
        <f t="shared" si="9"/>
        <v>7.9716150000000013E-2</v>
      </c>
      <c r="P17" s="55">
        <f t="shared" si="9"/>
        <v>7.1744535000000012E-2</v>
      </c>
      <c r="Q17" s="55">
        <f t="shared" si="9"/>
        <v>6.4570081500000015E-2</v>
      </c>
      <c r="R17" s="55">
        <f t="shared" si="9"/>
        <v>5.8113073350000016E-2</v>
      </c>
      <c r="S17" s="55">
        <f t="shared" si="9"/>
        <v>5.2301766015000015E-2</v>
      </c>
      <c r="T17" s="55">
        <f t="shared" si="9"/>
        <v>4.7071589413500016E-2</v>
      </c>
      <c r="U17" s="55">
        <f t="shared" si="9"/>
        <v>4.2364430472150015E-2</v>
      </c>
      <c r="V17" s="55">
        <f t="shared" si="9"/>
        <v>3.8127987424935013E-2</v>
      </c>
      <c r="W17" s="55">
        <f t="shared" si="9"/>
        <v>3.4315188682441509E-2</v>
      </c>
      <c r="X17" s="55">
        <f t="shared" si="9"/>
        <v>3.0883669814197358E-2</v>
      </c>
      <c r="Y17" s="55">
        <f t="shared" si="9"/>
        <v>2.7795302832777622E-2</v>
      </c>
      <c r="Z17" s="55">
        <f t="shared" si="9"/>
        <v>2.5015772549499861E-2</v>
      </c>
      <c r="AA17" s="55">
        <f t="shared" si="9"/>
        <v>2.2514195294549875E-2</v>
      </c>
      <c r="AB17" s="55">
        <f t="shared" si="9"/>
        <v>2.0262775765094887E-2</v>
      </c>
      <c r="AC17" s="55">
        <f t="shared" si="9"/>
        <v>1.8236498188585398E-2</v>
      </c>
      <c r="AD17" s="55">
        <f t="shared" si="9"/>
        <v>1.6412848369726857E-2</v>
      </c>
      <c r="AE17" s="55">
        <f t="shared" si="9"/>
        <v>1.4771563532754172E-2</v>
      </c>
      <c r="AF17" s="55">
        <f t="shared" si="9"/>
        <v>1.3294407179478756E-2</v>
      </c>
      <c r="AG17" s="55">
        <f t="shared" si="9"/>
        <v>1.196496646153088E-2</v>
      </c>
      <c r="AH17" s="55">
        <f t="shared" si="9"/>
        <v>1.0768469815377792E-2</v>
      </c>
      <c r="AI17" s="29"/>
      <c r="AJ17" s="92">
        <f t="shared" si="5"/>
        <v>-0.92821020123081466</v>
      </c>
      <c r="AK17" s="64"/>
      <c r="AL17" s="61"/>
    </row>
    <row r="18" spans="2:38" x14ac:dyDescent="0.35">
      <c r="B18" s="3"/>
      <c r="C18" s="68"/>
      <c r="D18" s="3"/>
      <c r="E18" s="3"/>
      <c r="F18" s="3"/>
      <c r="G18" s="3"/>
      <c r="H18" s="63"/>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3"/>
      <c r="AJ18" s="3"/>
      <c r="AK18" s="63"/>
      <c r="AL18" s="12"/>
    </row>
    <row r="19" spans="2:38" x14ac:dyDescent="0.35">
      <c r="B19" s="5" t="s">
        <v>130</v>
      </c>
      <c r="C19" s="79" t="s">
        <v>131</v>
      </c>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 t="s">
        <v>130</v>
      </c>
    </row>
    <row r="20" spans="2:38" x14ac:dyDescent="0.35">
      <c r="B20" s="43" t="s">
        <v>35</v>
      </c>
      <c r="C20" s="70" t="s">
        <v>0</v>
      </c>
      <c r="D20" s="29"/>
      <c r="E20" s="44"/>
      <c r="F20" s="44"/>
      <c r="G20" s="44"/>
      <c r="H20" s="64"/>
      <c r="I20" s="46">
        <f>I21*I22/1000</f>
        <v>46</v>
      </c>
      <c r="J20" s="46">
        <f t="shared" ref="J20:AH20" si="10">J21*J22/1000</f>
        <v>40.158000000000001</v>
      </c>
      <c r="K20" s="46">
        <f t="shared" si="10"/>
        <v>35.057934000000003</v>
      </c>
      <c r="L20" s="46">
        <f t="shared" si="10"/>
        <v>30.605576382000002</v>
      </c>
      <c r="M20" s="46">
        <f t="shared" si="10"/>
        <v>26.718668181485999</v>
      </c>
      <c r="N20" s="46">
        <f t="shared" si="10"/>
        <v>23.325397322437279</v>
      </c>
      <c r="O20" s="46">
        <f t="shared" si="10"/>
        <v>20.36307186248774</v>
      </c>
      <c r="P20" s="46">
        <f t="shared" si="10"/>
        <v>17.776961735951797</v>
      </c>
      <c r="Q20" s="46">
        <f t="shared" si="10"/>
        <v>15.51928759548592</v>
      </c>
      <c r="R20" s="46">
        <f t="shared" si="10"/>
        <v>13.548338070859209</v>
      </c>
      <c r="S20" s="46">
        <f t="shared" si="10"/>
        <v>11.827699135860092</v>
      </c>
      <c r="T20" s="46">
        <f t="shared" si="10"/>
        <v>10.32558134560586</v>
      </c>
      <c r="U20" s="46">
        <f t="shared" si="10"/>
        <v>9.0142325147139157</v>
      </c>
      <c r="V20" s="46">
        <f t="shared" si="10"/>
        <v>7.8694249853452485</v>
      </c>
      <c r="W20" s="46">
        <f t="shared" si="10"/>
        <v>6.8700080122064024</v>
      </c>
      <c r="X20" s="46">
        <f t="shared" si="10"/>
        <v>5.9975169946561895</v>
      </c>
      <c r="Y20" s="46">
        <f t="shared" si="10"/>
        <v>5.2358323363348527</v>
      </c>
      <c r="Z20" s="46">
        <f t="shared" si="10"/>
        <v>4.5708816296203265</v>
      </c>
      <c r="AA20" s="46">
        <f t="shared" si="10"/>
        <v>3.9903796626585448</v>
      </c>
      <c r="AB20" s="46">
        <f t="shared" si="10"/>
        <v>3.4836014455009101</v>
      </c>
      <c r="AC20" s="46">
        <f t="shared" si="10"/>
        <v>3.0411840619222943</v>
      </c>
      <c r="AD20" s="46">
        <f t="shared" si="10"/>
        <v>2.6549536860581635</v>
      </c>
      <c r="AE20" s="46">
        <f t="shared" si="10"/>
        <v>2.3177745679287769</v>
      </c>
      <c r="AF20" s="46">
        <f t="shared" si="10"/>
        <v>2.0234171978018223</v>
      </c>
      <c r="AG20" s="46">
        <f t="shared" si="10"/>
        <v>1.7664432136809907</v>
      </c>
      <c r="AH20" s="46">
        <f t="shared" si="10"/>
        <v>1.5421049255435051</v>
      </c>
      <c r="AI20" s="29"/>
      <c r="AJ20" s="91">
        <f t="shared" ref="AJ20:AJ22" si="11">(AH20-I20)/I20</f>
        <v>-0.96647597987948897</v>
      </c>
      <c r="AK20" s="64"/>
      <c r="AL20" s="10"/>
    </row>
    <row r="21" spans="2:38" x14ac:dyDescent="0.35">
      <c r="B21" s="39" t="s">
        <v>35</v>
      </c>
      <c r="C21" s="69" t="s">
        <v>67</v>
      </c>
      <c r="D21" s="29"/>
      <c r="E21" s="35">
        <v>-0.03</v>
      </c>
      <c r="F21" s="38"/>
      <c r="G21" s="35"/>
      <c r="H21" s="64"/>
      <c r="I21" s="110">
        <v>1000000</v>
      </c>
      <c r="J21" s="48">
        <f t="shared" ref="J21:AH21" si="12">I21*($E$21+1)</f>
        <v>970000</v>
      </c>
      <c r="K21" s="48">
        <f t="shared" si="12"/>
        <v>940900</v>
      </c>
      <c r="L21" s="48">
        <f t="shared" si="12"/>
        <v>912673</v>
      </c>
      <c r="M21" s="48">
        <f t="shared" si="12"/>
        <v>885292.80999999994</v>
      </c>
      <c r="N21" s="48">
        <f t="shared" si="12"/>
        <v>858734.02569999988</v>
      </c>
      <c r="O21" s="48">
        <f t="shared" si="12"/>
        <v>832972.00492899981</v>
      </c>
      <c r="P21" s="48">
        <f t="shared" si="12"/>
        <v>807982.84478112985</v>
      </c>
      <c r="Q21" s="48">
        <f t="shared" si="12"/>
        <v>783743.35943769594</v>
      </c>
      <c r="R21" s="48">
        <f t="shared" si="12"/>
        <v>760231.05865456501</v>
      </c>
      <c r="S21" s="48">
        <f t="shared" si="12"/>
        <v>737424.12689492805</v>
      </c>
      <c r="T21" s="48">
        <f t="shared" si="12"/>
        <v>715301.40308808023</v>
      </c>
      <c r="U21" s="48">
        <f t="shared" si="12"/>
        <v>693842.36099543783</v>
      </c>
      <c r="V21" s="48">
        <f t="shared" si="12"/>
        <v>673027.09016557469</v>
      </c>
      <c r="W21" s="48">
        <f t="shared" si="12"/>
        <v>652836.27746060747</v>
      </c>
      <c r="X21" s="48">
        <f t="shared" si="12"/>
        <v>633251.18913678918</v>
      </c>
      <c r="Y21" s="48">
        <f t="shared" si="12"/>
        <v>614253.65346268553</v>
      </c>
      <c r="Z21" s="48">
        <f t="shared" si="12"/>
        <v>595826.04385880497</v>
      </c>
      <c r="AA21" s="48">
        <f t="shared" si="12"/>
        <v>577951.26254304079</v>
      </c>
      <c r="AB21" s="48">
        <f t="shared" si="12"/>
        <v>560612.72466674959</v>
      </c>
      <c r="AC21" s="48">
        <f t="shared" si="12"/>
        <v>543794.34292674705</v>
      </c>
      <c r="AD21" s="48">
        <f t="shared" si="12"/>
        <v>527480.51263894467</v>
      </c>
      <c r="AE21" s="48">
        <f t="shared" si="12"/>
        <v>511656.09725977632</v>
      </c>
      <c r="AF21" s="48">
        <f t="shared" si="12"/>
        <v>496306.41434198304</v>
      </c>
      <c r="AG21" s="48">
        <f t="shared" si="12"/>
        <v>481417.22191172355</v>
      </c>
      <c r="AH21" s="48">
        <f t="shared" si="12"/>
        <v>466974.70525437186</v>
      </c>
      <c r="AI21" s="29"/>
      <c r="AJ21" s="92">
        <f t="shared" si="11"/>
        <v>-0.5330252947456281</v>
      </c>
      <c r="AK21" s="64"/>
      <c r="AL21" s="61"/>
    </row>
    <row r="22" spans="2:38" x14ac:dyDescent="0.35">
      <c r="B22" s="39" t="s">
        <v>69</v>
      </c>
      <c r="C22" s="69" t="s">
        <v>68</v>
      </c>
      <c r="D22" s="29"/>
      <c r="E22" s="34">
        <v>-0.1</v>
      </c>
      <c r="F22" s="95"/>
      <c r="G22" s="34"/>
      <c r="H22" s="64"/>
      <c r="I22" s="112">
        <v>4.5999999999999999E-2</v>
      </c>
      <c r="J22" s="59">
        <f t="shared" ref="J22:AH22" si="13">I22*($E$22+1)</f>
        <v>4.1399999999999999E-2</v>
      </c>
      <c r="K22" s="59">
        <f t="shared" si="13"/>
        <v>3.7260000000000001E-2</v>
      </c>
      <c r="L22" s="59">
        <f t="shared" si="13"/>
        <v>3.3534000000000001E-2</v>
      </c>
      <c r="M22" s="59">
        <f t="shared" si="13"/>
        <v>3.0180600000000002E-2</v>
      </c>
      <c r="N22" s="59">
        <f t="shared" si="13"/>
        <v>2.7162540000000002E-2</v>
      </c>
      <c r="O22" s="59">
        <f t="shared" si="13"/>
        <v>2.4446286000000001E-2</v>
      </c>
      <c r="P22" s="59">
        <f t="shared" si="13"/>
        <v>2.2001657400000003E-2</v>
      </c>
      <c r="Q22" s="59">
        <f t="shared" si="13"/>
        <v>1.9801491660000003E-2</v>
      </c>
      <c r="R22" s="59">
        <f t="shared" si="13"/>
        <v>1.7821342494000005E-2</v>
      </c>
      <c r="S22" s="59">
        <f t="shared" si="13"/>
        <v>1.6039208244600006E-2</v>
      </c>
      <c r="T22" s="59">
        <f t="shared" si="13"/>
        <v>1.4435287420140006E-2</v>
      </c>
      <c r="U22" s="59">
        <f t="shared" si="13"/>
        <v>1.2991758678126006E-2</v>
      </c>
      <c r="V22" s="59">
        <f t="shared" si="13"/>
        <v>1.1692582810313405E-2</v>
      </c>
      <c r="W22" s="59">
        <f t="shared" si="13"/>
        <v>1.0523324529282065E-2</v>
      </c>
      <c r="X22" s="59">
        <f t="shared" si="13"/>
        <v>9.4709920763538583E-3</v>
      </c>
      <c r="Y22" s="59">
        <f t="shared" si="13"/>
        <v>8.5238928687184721E-3</v>
      </c>
      <c r="Z22" s="59">
        <f t="shared" si="13"/>
        <v>7.6715035818466252E-3</v>
      </c>
      <c r="AA22" s="59">
        <f t="shared" si="13"/>
        <v>6.9043532236619624E-3</v>
      </c>
      <c r="AB22" s="59">
        <f t="shared" si="13"/>
        <v>6.2139179012957665E-3</v>
      </c>
      <c r="AC22" s="59">
        <f t="shared" si="13"/>
        <v>5.5925261111661904E-3</v>
      </c>
      <c r="AD22" s="59">
        <f t="shared" si="13"/>
        <v>5.0332735000495716E-3</v>
      </c>
      <c r="AE22" s="59">
        <f t="shared" si="13"/>
        <v>4.5299461500446147E-3</v>
      </c>
      <c r="AF22" s="59">
        <f t="shared" si="13"/>
        <v>4.0769515350401533E-3</v>
      </c>
      <c r="AG22" s="59">
        <f t="shared" si="13"/>
        <v>3.6692563815361383E-3</v>
      </c>
      <c r="AH22" s="59">
        <f t="shared" si="13"/>
        <v>3.3023307433825244E-3</v>
      </c>
      <c r="AI22" s="29"/>
      <c r="AJ22" s="92">
        <f t="shared" si="11"/>
        <v>-0.92821020123081477</v>
      </c>
      <c r="AK22" s="64"/>
      <c r="AL22" s="61"/>
    </row>
    <row r="23" spans="2:38" x14ac:dyDescent="0.35">
      <c r="B23" s="43" t="s">
        <v>36</v>
      </c>
      <c r="C23" s="70" t="s">
        <v>0</v>
      </c>
      <c r="D23" s="29"/>
      <c r="E23" s="44"/>
      <c r="F23" s="44"/>
      <c r="G23" s="44"/>
      <c r="H23" s="64"/>
      <c r="I23" s="46">
        <f t="shared" ref="I23:AH23" si="14">I24*I25/1000</f>
        <v>45</v>
      </c>
      <c r="J23" s="46">
        <f t="shared" si="14"/>
        <v>42.340499999999992</v>
      </c>
      <c r="K23" s="46">
        <f t="shared" si="14"/>
        <v>39.838176449999999</v>
      </c>
      <c r="L23" s="46">
        <f t="shared" si="14"/>
        <v>37.483740221805</v>
      </c>
      <c r="M23" s="46">
        <f t="shared" si="14"/>
        <v>35.268451174696317</v>
      </c>
      <c r="N23" s="46">
        <f t="shared" si="14"/>
        <v>33.184085710271766</v>
      </c>
      <c r="O23" s="46">
        <f t="shared" si="14"/>
        <v>31.222906244794697</v>
      </c>
      <c r="P23" s="46">
        <f t="shared" si="14"/>
        <v>29.377632485727329</v>
      </c>
      <c r="Q23" s="46">
        <f t="shared" si="14"/>
        <v>27.641414405820839</v>
      </c>
      <c r="R23" s="46">
        <f t="shared" si="14"/>
        <v>26.007806814436826</v>
      </c>
      <c r="S23" s="46">
        <f t="shared" si="14"/>
        <v>24.470745431703609</v>
      </c>
      <c r="T23" s="46">
        <f t="shared" si="14"/>
        <v>23.024524376689929</v>
      </c>
      <c r="U23" s="46">
        <f t="shared" si="14"/>
        <v>21.663774986027555</v>
      </c>
      <c r="V23" s="46">
        <f t="shared" si="14"/>
        <v>20.383445884353325</v>
      </c>
      <c r="W23" s="46">
        <f t="shared" si="14"/>
        <v>19.178784232588043</v>
      </c>
      <c r="X23" s="46">
        <f t="shared" si="14"/>
        <v>18.045318084442091</v>
      </c>
      <c r="Y23" s="46">
        <f t="shared" si="14"/>
        <v>16.978839785651562</v>
      </c>
      <c r="Z23" s="46">
        <f t="shared" si="14"/>
        <v>15.975390354319556</v>
      </c>
      <c r="AA23" s="46">
        <f t="shared" si="14"/>
        <v>15.031244784379268</v>
      </c>
      <c r="AB23" s="46">
        <f t="shared" si="14"/>
        <v>14.142898217622452</v>
      </c>
      <c r="AC23" s="46">
        <f t="shared" si="14"/>
        <v>13.307052932960966</v>
      </c>
      <c r="AD23" s="46">
        <f t="shared" si="14"/>
        <v>12.520606104622972</v>
      </c>
      <c r="AE23" s="46">
        <f t="shared" si="14"/>
        <v>11.780638283839753</v>
      </c>
      <c r="AF23" s="46">
        <f t="shared" si="14"/>
        <v>11.084402561264824</v>
      </c>
      <c r="AG23" s="46">
        <f t="shared" si="14"/>
        <v>10.429314369894072</v>
      </c>
      <c r="AH23" s="46">
        <f t="shared" si="14"/>
        <v>9.8129418906333346</v>
      </c>
      <c r="AI23" s="29"/>
      <c r="AJ23" s="91">
        <f t="shared" ref="AJ23:AJ25" si="15">(AH23-I23)/I23</f>
        <v>-0.78193462465259256</v>
      </c>
      <c r="AK23" s="64"/>
      <c r="AL23" s="10"/>
    </row>
    <row r="24" spans="2:38" x14ac:dyDescent="0.35">
      <c r="B24" s="39" t="s">
        <v>36</v>
      </c>
      <c r="C24" s="69" t="s">
        <v>67</v>
      </c>
      <c r="D24" s="29"/>
      <c r="E24" s="35">
        <v>-0.03</v>
      </c>
      <c r="F24" s="38"/>
      <c r="G24" s="35"/>
      <c r="H24" s="64"/>
      <c r="I24" s="110">
        <v>500000</v>
      </c>
      <c r="J24" s="48">
        <f t="shared" ref="J24:AH24" si="16">I24*($E$24+1)</f>
        <v>485000</v>
      </c>
      <c r="K24" s="48">
        <f t="shared" si="16"/>
        <v>470450</v>
      </c>
      <c r="L24" s="48">
        <f t="shared" si="16"/>
        <v>456336.5</v>
      </c>
      <c r="M24" s="48">
        <f t="shared" si="16"/>
        <v>442646.40499999997</v>
      </c>
      <c r="N24" s="48">
        <f t="shared" si="16"/>
        <v>429367.01284999994</v>
      </c>
      <c r="O24" s="48">
        <f t="shared" si="16"/>
        <v>416486.00246449991</v>
      </c>
      <c r="P24" s="48">
        <f t="shared" si="16"/>
        <v>403991.42239056493</v>
      </c>
      <c r="Q24" s="48">
        <f t="shared" si="16"/>
        <v>391871.67971884797</v>
      </c>
      <c r="R24" s="48">
        <f t="shared" si="16"/>
        <v>380115.52932728251</v>
      </c>
      <c r="S24" s="48">
        <f t="shared" si="16"/>
        <v>368712.06344746402</v>
      </c>
      <c r="T24" s="48">
        <f t="shared" si="16"/>
        <v>357650.70154404012</v>
      </c>
      <c r="U24" s="48">
        <f t="shared" si="16"/>
        <v>346921.18049771892</v>
      </c>
      <c r="V24" s="48">
        <f t="shared" si="16"/>
        <v>336513.54508278734</v>
      </c>
      <c r="W24" s="48">
        <f t="shared" si="16"/>
        <v>326418.13873030373</v>
      </c>
      <c r="X24" s="48">
        <f t="shared" si="16"/>
        <v>316625.59456839459</v>
      </c>
      <c r="Y24" s="48">
        <f t="shared" si="16"/>
        <v>307126.82673134276</v>
      </c>
      <c r="Z24" s="48">
        <f t="shared" si="16"/>
        <v>297913.02192940249</v>
      </c>
      <c r="AA24" s="48">
        <f t="shared" si="16"/>
        <v>288975.6312715204</v>
      </c>
      <c r="AB24" s="48">
        <f t="shared" si="16"/>
        <v>280306.3623333748</v>
      </c>
      <c r="AC24" s="48">
        <f t="shared" si="16"/>
        <v>271897.17146337352</v>
      </c>
      <c r="AD24" s="48">
        <f t="shared" si="16"/>
        <v>263740.25631947233</v>
      </c>
      <c r="AE24" s="48">
        <f t="shared" si="16"/>
        <v>255828.04862988816</v>
      </c>
      <c r="AF24" s="48">
        <f t="shared" si="16"/>
        <v>248153.20717099152</v>
      </c>
      <c r="AG24" s="48">
        <f t="shared" si="16"/>
        <v>240708.61095586178</v>
      </c>
      <c r="AH24" s="48">
        <f t="shared" si="16"/>
        <v>233487.35262718593</v>
      </c>
      <c r="AI24" s="29"/>
      <c r="AJ24" s="92">
        <f t="shared" si="15"/>
        <v>-0.5330252947456281</v>
      </c>
      <c r="AK24" s="64"/>
      <c r="AL24" s="61"/>
    </row>
    <row r="25" spans="2:38" x14ac:dyDescent="0.35">
      <c r="B25" s="39" t="s">
        <v>70</v>
      </c>
      <c r="C25" s="69" t="s">
        <v>68</v>
      </c>
      <c r="D25" s="29"/>
      <c r="E25" s="35">
        <v>-0.03</v>
      </c>
      <c r="F25" s="38"/>
      <c r="G25" s="35"/>
      <c r="H25" s="64"/>
      <c r="I25" s="112">
        <v>0.09</v>
      </c>
      <c r="J25" s="59">
        <f t="shared" ref="J25:AH25" si="17">I25*($E$25+1)</f>
        <v>8.7299999999999989E-2</v>
      </c>
      <c r="K25" s="59">
        <f t="shared" si="17"/>
        <v>8.4680999999999992E-2</v>
      </c>
      <c r="L25" s="59">
        <f t="shared" si="17"/>
        <v>8.2140569999999996E-2</v>
      </c>
      <c r="M25" s="59">
        <f t="shared" si="17"/>
        <v>7.9676352899999997E-2</v>
      </c>
      <c r="N25" s="59">
        <f t="shared" si="17"/>
        <v>7.728606231299999E-2</v>
      </c>
      <c r="O25" s="59">
        <f t="shared" si="17"/>
        <v>7.4967480443609985E-2</v>
      </c>
      <c r="P25" s="59">
        <f t="shared" si="17"/>
        <v>7.2718456030301679E-2</v>
      </c>
      <c r="Q25" s="59">
        <f t="shared" si="17"/>
        <v>7.0536902349392624E-2</v>
      </c>
      <c r="R25" s="59">
        <f t="shared" si="17"/>
        <v>6.8420795278910845E-2</v>
      </c>
      <c r="S25" s="59">
        <f t="shared" si="17"/>
        <v>6.636817142054352E-2</v>
      </c>
      <c r="T25" s="59">
        <f t="shared" si="17"/>
        <v>6.4377126277927216E-2</v>
      </c>
      <c r="U25" s="59">
        <f t="shared" si="17"/>
        <v>6.24458124895894E-2</v>
      </c>
      <c r="V25" s="59">
        <f t="shared" si="17"/>
        <v>6.0572438114901719E-2</v>
      </c>
      <c r="W25" s="59">
        <f t="shared" si="17"/>
        <v>5.8755264971454668E-2</v>
      </c>
      <c r="X25" s="59">
        <f t="shared" si="17"/>
        <v>5.6992607022311029E-2</v>
      </c>
      <c r="Y25" s="59">
        <f t="shared" si="17"/>
        <v>5.5282828811641697E-2</v>
      </c>
      <c r="Z25" s="59">
        <f t="shared" si="17"/>
        <v>5.3624343947292444E-2</v>
      </c>
      <c r="AA25" s="59">
        <f t="shared" si="17"/>
        <v>5.2015613628873671E-2</v>
      </c>
      <c r="AB25" s="59">
        <f t="shared" si="17"/>
        <v>5.0455145220007457E-2</v>
      </c>
      <c r="AC25" s="59">
        <f t="shared" si="17"/>
        <v>4.8941490863407232E-2</v>
      </c>
      <c r="AD25" s="59">
        <f t="shared" si="17"/>
        <v>4.7473246137505011E-2</v>
      </c>
      <c r="AE25" s="59">
        <f t="shared" si="17"/>
        <v>4.6049048753379861E-2</v>
      </c>
      <c r="AF25" s="59">
        <f t="shared" si="17"/>
        <v>4.4667577290778464E-2</v>
      </c>
      <c r="AG25" s="59">
        <f t="shared" si="17"/>
        <v>4.332754997205511E-2</v>
      </c>
      <c r="AH25" s="59">
        <f t="shared" si="17"/>
        <v>4.2027723472893457E-2</v>
      </c>
      <c r="AI25" s="29"/>
      <c r="AJ25" s="92">
        <f t="shared" si="15"/>
        <v>-0.53302529474562821</v>
      </c>
      <c r="AK25" s="64"/>
      <c r="AL25" s="61"/>
    </row>
    <row r="26" spans="2:38" x14ac:dyDescent="0.35">
      <c r="B26" s="43" t="s">
        <v>37</v>
      </c>
      <c r="C26" s="70" t="s">
        <v>0</v>
      </c>
      <c r="D26" s="29"/>
      <c r="E26" s="29"/>
      <c r="F26" s="29"/>
      <c r="G26" s="29"/>
      <c r="H26" s="64"/>
      <c r="I26" s="72">
        <f>I27*I28/1000</f>
        <v>0.1</v>
      </c>
      <c r="J26" s="72">
        <f t="shared" ref="J26:AH26" si="18">J27*J28/1000</f>
        <v>9.4089999999999993E-2</v>
      </c>
      <c r="K26" s="72">
        <f t="shared" si="18"/>
        <v>8.8529281000000001E-2</v>
      </c>
      <c r="L26" s="72">
        <f t="shared" si="18"/>
        <v>8.3297200492899987E-2</v>
      </c>
      <c r="M26" s="72">
        <f t="shared" si="18"/>
        <v>7.8374335943769607E-2</v>
      </c>
      <c r="N26" s="72">
        <f t="shared" si="18"/>
        <v>7.3742412689492817E-2</v>
      </c>
      <c r="O26" s="72">
        <f t="shared" si="18"/>
        <v>6.9384236099543792E-2</v>
      </c>
      <c r="P26" s="72">
        <f t="shared" si="18"/>
        <v>6.5283627746060766E-2</v>
      </c>
      <c r="Q26" s="72">
        <f t="shared" si="18"/>
        <v>6.1425365346268565E-2</v>
      </c>
      <c r="R26" s="72">
        <f t="shared" si="18"/>
        <v>5.7795126254304087E-2</v>
      </c>
      <c r="S26" s="72">
        <f t="shared" si="18"/>
        <v>5.4379434292674715E-2</v>
      </c>
      <c r="T26" s="72">
        <f t="shared" si="18"/>
        <v>5.1165609725977633E-2</v>
      </c>
      <c r="U26" s="72">
        <f t="shared" si="18"/>
        <v>4.814172219117234E-2</v>
      </c>
      <c r="V26" s="72">
        <f t="shared" si="18"/>
        <v>4.5296546409674059E-2</v>
      </c>
      <c r="W26" s="72">
        <f t="shared" si="18"/>
        <v>4.2619520516862318E-2</v>
      </c>
      <c r="X26" s="72">
        <f t="shared" si="18"/>
        <v>4.010070685431575E-2</v>
      </c>
      <c r="Y26" s="72">
        <f t="shared" si="18"/>
        <v>3.7730755079225686E-2</v>
      </c>
      <c r="Z26" s="72">
        <f t="shared" si="18"/>
        <v>3.5500867454043447E-2</v>
      </c>
      <c r="AA26" s="72">
        <f t="shared" si="18"/>
        <v>3.3402766187509481E-2</v>
      </c>
      <c r="AB26" s="72">
        <f t="shared" si="18"/>
        <v>3.1428662705827663E-2</v>
      </c>
      <c r="AC26" s="72">
        <f t="shared" si="18"/>
        <v>2.957122873991325E-2</v>
      </c>
      <c r="AD26" s="72">
        <f t="shared" si="18"/>
        <v>2.7823569121384378E-2</v>
      </c>
      <c r="AE26" s="72">
        <f t="shared" si="18"/>
        <v>2.6179196186310559E-2</v>
      </c>
      <c r="AF26" s="72">
        <f t="shared" si="18"/>
        <v>2.4632005691699602E-2</v>
      </c>
      <c r="AG26" s="72">
        <f t="shared" si="18"/>
        <v>2.3176254155320156E-2</v>
      </c>
      <c r="AH26" s="72">
        <f t="shared" si="18"/>
        <v>2.1806537534740732E-2</v>
      </c>
      <c r="AI26" s="29"/>
      <c r="AJ26" s="91">
        <f t="shared" ref="AJ26:AJ28" si="19">(AH26-I26)/I26</f>
        <v>-0.78193462465259267</v>
      </c>
      <c r="AK26" s="64"/>
      <c r="AL26" s="10"/>
    </row>
    <row r="27" spans="2:38" x14ac:dyDescent="0.35">
      <c r="B27" s="39" t="s">
        <v>37</v>
      </c>
      <c r="C27" s="69" t="s">
        <v>67</v>
      </c>
      <c r="D27" s="29"/>
      <c r="E27" s="35">
        <v>-0.03</v>
      </c>
      <c r="F27" s="38"/>
      <c r="G27" s="35"/>
      <c r="H27" s="64"/>
      <c r="I27" s="110">
        <v>100000</v>
      </c>
      <c r="J27" s="48">
        <f t="shared" ref="J27:AH27" si="20">I27*($E$27+1)</f>
        <v>97000</v>
      </c>
      <c r="K27" s="48">
        <f t="shared" si="20"/>
        <v>94090</v>
      </c>
      <c r="L27" s="48">
        <f t="shared" si="20"/>
        <v>91267.3</v>
      </c>
      <c r="M27" s="48">
        <f t="shared" si="20"/>
        <v>88529.281000000003</v>
      </c>
      <c r="N27" s="48">
        <f t="shared" si="20"/>
        <v>85873.402570000006</v>
      </c>
      <c r="O27" s="48">
        <f t="shared" si="20"/>
        <v>83297.20049290001</v>
      </c>
      <c r="P27" s="48">
        <f t="shared" si="20"/>
        <v>80798.284478113012</v>
      </c>
      <c r="Q27" s="48">
        <f t="shared" si="20"/>
        <v>78374.33594376962</v>
      </c>
      <c r="R27" s="48">
        <f t="shared" si="20"/>
        <v>76023.105865456528</v>
      </c>
      <c r="S27" s="48">
        <f t="shared" si="20"/>
        <v>73742.412689492834</v>
      </c>
      <c r="T27" s="48">
        <f t="shared" si="20"/>
        <v>71530.140308808041</v>
      </c>
      <c r="U27" s="48">
        <f t="shared" si="20"/>
        <v>69384.236099543792</v>
      </c>
      <c r="V27" s="48">
        <f t="shared" si="20"/>
        <v>67302.709016557477</v>
      </c>
      <c r="W27" s="48">
        <f t="shared" si="20"/>
        <v>65283.627746060753</v>
      </c>
      <c r="X27" s="48">
        <f t="shared" si="20"/>
        <v>63325.118913678925</v>
      </c>
      <c r="Y27" s="48">
        <f t="shared" si="20"/>
        <v>61425.365346268554</v>
      </c>
      <c r="Z27" s="48">
        <f t="shared" si="20"/>
        <v>59582.604385880499</v>
      </c>
      <c r="AA27" s="48">
        <f t="shared" si="20"/>
        <v>57795.126254304079</v>
      </c>
      <c r="AB27" s="48">
        <f t="shared" si="20"/>
        <v>56061.272466674956</v>
      </c>
      <c r="AC27" s="48">
        <f t="shared" si="20"/>
        <v>54379.434292674705</v>
      </c>
      <c r="AD27" s="48">
        <f t="shared" si="20"/>
        <v>52748.051263894464</v>
      </c>
      <c r="AE27" s="48">
        <f t="shared" si="20"/>
        <v>51165.609725977629</v>
      </c>
      <c r="AF27" s="48">
        <f t="shared" si="20"/>
        <v>49630.641434198296</v>
      </c>
      <c r="AG27" s="48">
        <f t="shared" si="20"/>
        <v>48141.722191172346</v>
      </c>
      <c r="AH27" s="48">
        <f t="shared" si="20"/>
        <v>46697.470525437173</v>
      </c>
      <c r="AI27" s="29"/>
      <c r="AJ27" s="92">
        <f t="shared" si="19"/>
        <v>-0.53302529474562832</v>
      </c>
      <c r="AK27" s="64"/>
      <c r="AL27" s="61"/>
    </row>
    <row r="28" spans="2:38" x14ac:dyDescent="0.35">
      <c r="B28" s="39" t="s">
        <v>107</v>
      </c>
      <c r="C28" s="69" t="s">
        <v>77</v>
      </c>
      <c r="D28" s="29"/>
      <c r="E28" s="35">
        <v>-0.03</v>
      </c>
      <c r="F28" s="38"/>
      <c r="G28" s="35"/>
      <c r="H28" s="64"/>
      <c r="I28" s="112">
        <v>1E-3</v>
      </c>
      <c r="J28" s="59">
        <f t="shared" ref="J28:AH28" si="21">I28*($E$28+1)</f>
        <v>9.6999999999999994E-4</v>
      </c>
      <c r="K28" s="59">
        <f t="shared" si="21"/>
        <v>9.4089999999999994E-4</v>
      </c>
      <c r="L28" s="59">
        <f t="shared" si="21"/>
        <v>9.1267299999999991E-4</v>
      </c>
      <c r="M28" s="59">
        <f t="shared" si="21"/>
        <v>8.8529280999999989E-4</v>
      </c>
      <c r="N28" s="59">
        <f t="shared" si="21"/>
        <v>8.5873402569999985E-4</v>
      </c>
      <c r="O28" s="59">
        <f t="shared" si="21"/>
        <v>8.3297200492899988E-4</v>
      </c>
      <c r="P28" s="59">
        <f t="shared" si="21"/>
        <v>8.0798284478112987E-4</v>
      </c>
      <c r="Q28" s="59">
        <f t="shared" si="21"/>
        <v>7.8374335943769591E-4</v>
      </c>
      <c r="R28" s="59">
        <f t="shared" si="21"/>
        <v>7.6023105865456503E-4</v>
      </c>
      <c r="S28" s="59">
        <f t="shared" si="21"/>
        <v>7.3742412689492803E-4</v>
      </c>
      <c r="T28" s="59">
        <f t="shared" si="21"/>
        <v>7.1530140308808017E-4</v>
      </c>
      <c r="U28" s="59">
        <f t="shared" si="21"/>
        <v>6.9384236099543771E-4</v>
      </c>
      <c r="V28" s="59">
        <f t="shared" si="21"/>
        <v>6.7302709016557453E-4</v>
      </c>
      <c r="W28" s="59">
        <f t="shared" si="21"/>
        <v>6.5283627746060729E-4</v>
      </c>
      <c r="X28" s="59">
        <f t="shared" si="21"/>
        <v>6.3325118913678906E-4</v>
      </c>
      <c r="Y28" s="59">
        <f t="shared" si="21"/>
        <v>6.1425365346268537E-4</v>
      </c>
      <c r="Z28" s="59">
        <f t="shared" si="21"/>
        <v>5.9582604385880476E-4</v>
      </c>
      <c r="AA28" s="59">
        <f t="shared" si="21"/>
        <v>5.7795126254304064E-4</v>
      </c>
      <c r="AB28" s="59">
        <f t="shared" si="21"/>
        <v>5.606127246667494E-4</v>
      </c>
      <c r="AC28" s="59">
        <f t="shared" si="21"/>
        <v>5.437943429267469E-4</v>
      </c>
      <c r="AD28" s="59">
        <f t="shared" si="21"/>
        <v>5.2748051263894452E-4</v>
      </c>
      <c r="AE28" s="59">
        <f t="shared" si="21"/>
        <v>5.1165609725977617E-4</v>
      </c>
      <c r="AF28" s="59">
        <f t="shared" si="21"/>
        <v>4.9630641434198289E-4</v>
      </c>
      <c r="AG28" s="59">
        <f t="shared" si="21"/>
        <v>4.8141722191172336E-4</v>
      </c>
      <c r="AH28" s="59">
        <f t="shared" si="21"/>
        <v>4.6697470525437166E-4</v>
      </c>
      <c r="AI28" s="29"/>
      <c r="AJ28" s="92">
        <f t="shared" si="19"/>
        <v>-0.53302529474562843</v>
      </c>
      <c r="AK28" s="64"/>
      <c r="AL28" s="61"/>
    </row>
    <row r="29" spans="2:38" x14ac:dyDescent="0.35">
      <c r="B29" s="3"/>
      <c r="C29" s="68"/>
      <c r="D29" s="3"/>
      <c r="E29" s="3"/>
      <c r="F29" s="3"/>
      <c r="G29" s="3"/>
      <c r="H29" s="63"/>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3"/>
      <c r="AJ29" s="3"/>
      <c r="AK29" s="63"/>
      <c r="AL29" s="12"/>
    </row>
    <row r="30" spans="2:38" x14ac:dyDescent="0.35">
      <c r="B30" s="20" t="s">
        <v>124</v>
      </c>
      <c r="C30" s="80" t="s">
        <v>131</v>
      </c>
      <c r="D30" s="77"/>
      <c r="E30" s="77"/>
      <c r="F30" s="77"/>
      <c r="G30" s="77"/>
      <c r="H30" s="77"/>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77"/>
      <c r="AJ30" s="77"/>
      <c r="AK30" s="77"/>
      <c r="AL30" s="52"/>
    </row>
    <row r="31" spans="2:38" x14ac:dyDescent="0.35">
      <c r="B31" s="43" t="s">
        <v>124</v>
      </c>
      <c r="C31" s="42" t="s">
        <v>0</v>
      </c>
      <c r="D31" s="29"/>
      <c r="E31" s="29"/>
      <c r="F31" s="29"/>
      <c r="G31" s="29"/>
      <c r="H31" s="64"/>
      <c r="I31" s="46">
        <f t="shared" ref="I31:AH31" si="22">I13+I14+I15+I20+I23+I26</f>
        <v>137.6</v>
      </c>
      <c r="J31" s="46">
        <f t="shared" si="22"/>
        <v>124.40208999999999</v>
      </c>
      <c r="K31" s="46">
        <f t="shared" si="22"/>
        <v>112.57710423099999</v>
      </c>
      <c r="L31" s="46">
        <f t="shared" si="22"/>
        <v>101.9736796737979</v>
      </c>
      <c r="M31" s="46">
        <f t="shared" si="22"/>
        <v>92.457805381850577</v>
      </c>
      <c r="N31" s="46">
        <f t="shared" si="22"/>
        <v>83.910780960943086</v>
      </c>
      <c r="O31" s="46">
        <f t="shared" si="22"/>
        <v>76.227419527732152</v>
      </c>
      <c r="P31" s="46">
        <f t="shared" si="22"/>
        <v>69.314465498681187</v>
      </c>
      <c r="Q31" s="46">
        <f t="shared" si="22"/>
        <v>63.089201190340134</v>
      </c>
      <c r="R31" s="46">
        <f t="shared" si="22"/>
        <v>57.478219393835552</v>
      </c>
      <c r="S31" s="46">
        <f t="shared" si="22"/>
        <v>52.416341876314497</v>
      </c>
      <c r="T31" s="46">
        <f t="shared" si="22"/>
        <v>47.845666208521756</v>
      </c>
      <c r="U31" s="46">
        <f t="shared" si="22"/>
        <v>43.714725463216155</v>
      </c>
      <c r="V31" s="46">
        <f t="shared" si="22"/>
        <v>39.977747210990671</v>
      </c>
      <c r="W31" s="46">
        <f t="shared" si="22"/>
        <v>36.593999890862385</v>
      </c>
      <c r="X31" s="46">
        <f t="shared" si="22"/>
        <v>33.527216081298363</v>
      </c>
      <c r="Y31" s="46">
        <f t="shared" si="22"/>
        <v>30.745083468150494</v>
      </c>
      <c r="Z31" s="46">
        <f t="shared" si="22"/>
        <v>28.218795421189125</v>
      </c>
      <c r="AA31" s="46">
        <f t="shared" si="22"/>
        <v>25.922654069737586</v>
      </c>
      <c r="AB31" s="46">
        <f t="shared" si="22"/>
        <v>23.833719627123884</v>
      </c>
      <c r="AC31" s="46">
        <f t="shared" si="22"/>
        <v>21.931500468004785</v>
      </c>
      <c r="AD31" s="46">
        <f t="shared" si="22"/>
        <v>20.197679124981772</v>
      </c>
      <c r="AE31" s="46">
        <f t="shared" si="22"/>
        <v>18.615869952621264</v>
      </c>
      <c r="AF31" s="46">
        <f t="shared" si="22"/>
        <v>17.171404717918669</v>
      </c>
      <c r="AG31" s="46">
        <f t="shared" si="22"/>
        <v>15.851142825088518</v>
      </c>
      <c r="AH31" s="46">
        <f t="shared" si="22"/>
        <v>14.643303276930736</v>
      </c>
      <c r="AI31" s="29"/>
      <c r="AJ31" s="91">
        <f t="shared" ref="AJ31" si="23">(AH31-I31)/I31</f>
        <v>-0.89358064478974752</v>
      </c>
      <c r="AK31" s="64"/>
      <c r="AL31" s="10"/>
    </row>
    <row r="32" spans="2:38" x14ac:dyDescent="0.35">
      <c r="B32" s="3"/>
      <c r="C32" s="68"/>
      <c r="D32" s="3"/>
      <c r="E32" s="3"/>
      <c r="F32" s="3"/>
      <c r="G32" s="3"/>
      <c r="H32" s="63"/>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3"/>
      <c r="AJ32" s="3"/>
      <c r="AK32" s="63"/>
      <c r="AL32" s="12"/>
    </row>
    <row r="33" spans="2:38" x14ac:dyDescent="0.35">
      <c r="B33" s="5" t="s">
        <v>4</v>
      </c>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 t="s">
        <v>4</v>
      </c>
    </row>
    <row r="34" spans="2:38" x14ac:dyDescent="0.35">
      <c r="B34" s="43" t="s">
        <v>132</v>
      </c>
      <c r="C34" s="70" t="s">
        <v>0</v>
      </c>
      <c r="D34" s="29"/>
      <c r="E34" s="38"/>
      <c r="F34" s="38"/>
      <c r="G34" s="38"/>
      <c r="H34" s="64"/>
      <c r="I34" s="46">
        <f t="shared" ref="I34:AH34" si="24">I35*I36</f>
        <v>15000</v>
      </c>
      <c r="J34" s="46">
        <f t="shared" si="24"/>
        <v>13500</v>
      </c>
      <c r="K34" s="46">
        <f t="shared" si="24"/>
        <v>12150.000000000002</v>
      </c>
      <c r="L34" s="46">
        <f t="shared" si="24"/>
        <v>10935</v>
      </c>
      <c r="M34" s="46">
        <f t="shared" si="24"/>
        <v>9841.5</v>
      </c>
      <c r="N34" s="46">
        <f t="shared" si="24"/>
        <v>8857.35</v>
      </c>
      <c r="O34" s="46">
        <f t="shared" si="24"/>
        <v>7971.6150000000007</v>
      </c>
      <c r="P34" s="46">
        <f t="shared" si="24"/>
        <v>7174.4535000000005</v>
      </c>
      <c r="Q34" s="46">
        <f t="shared" si="24"/>
        <v>6457.0081500000006</v>
      </c>
      <c r="R34" s="46">
        <f t="shared" si="24"/>
        <v>5811.3073350000004</v>
      </c>
      <c r="S34" s="46">
        <f t="shared" si="24"/>
        <v>5230.1766015000003</v>
      </c>
      <c r="T34" s="46">
        <f t="shared" si="24"/>
        <v>4707.1589413500005</v>
      </c>
      <c r="U34" s="46">
        <f t="shared" si="24"/>
        <v>4236.4430472150007</v>
      </c>
      <c r="V34" s="46">
        <f t="shared" si="24"/>
        <v>3812.7987424935009</v>
      </c>
      <c r="W34" s="46">
        <f t="shared" si="24"/>
        <v>3431.5188682441508</v>
      </c>
      <c r="X34" s="46">
        <f t="shared" si="24"/>
        <v>3088.366981419736</v>
      </c>
      <c r="Y34" s="46">
        <f t="shared" si="24"/>
        <v>2779.530283277762</v>
      </c>
      <c r="Z34" s="46">
        <f t="shared" si="24"/>
        <v>2501.5772549499857</v>
      </c>
      <c r="AA34" s="46">
        <f t="shared" si="24"/>
        <v>2251.4195294549872</v>
      </c>
      <c r="AB34" s="46">
        <f t="shared" si="24"/>
        <v>2026.2775765094884</v>
      </c>
      <c r="AC34" s="46">
        <f t="shared" si="24"/>
        <v>1823.6498188585397</v>
      </c>
      <c r="AD34" s="46">
        <f t="shared" si="24"/>
        <v>1641.2848369726858</v>
      </c>
      <c r="AE34" s="46">
        <f t="shared" si="24"/>
        <v>1477.1563532754171</v>
      </c>
      <c r="AF34" s="46">
        <f t="shared" si="24"/>
        <v>1329.4407179478756</v>
      </c>
      <c r="AG34" s="46">
        <f t="shared" si="24"/>
        <v>1196.496646153088</v>
      </c>
      <c r="AH34" s="46">
        <f t="shared" si="24"/>
        <v>1076.8469815377791</v>
      </c>
      <c r="AI34" s="29"/>
      <c r="AJ34" s="91">
        <f t="shared" ref="AJ34:AJ36" si="25">(AH34-I34)/I34</f>
        <v>-0.92821020123081466</v>
      </c>
      <c r="AK34" s="64"/>
      <c r="AL34" s="10"/>
    </row>
    <row r="35" spans="2:38" x14ac:dyDescent="0.35">
      <c r="B35" s="39" t="s">
        <v>29</v>
      </c>
      <c r="C35" s="69" t="s">
        <v>71</v>
      </c>
      <c r="D35" s="29"/>
      <c r="E35" s="35">
        <v>0</v>
      </c>
      <c r="F35" s="38"/>
      <c r="G35" s="35"/>
      <c r="H35" s="64"/>
      <c r="I35" s="110">
        <v>10000000</v>
      </c>
      <c r="J35" s="48">
        <f t="shared" ref="J35:AH35" si="26">I35*($E$35+1)</f>
        <v>10000000</v>
      </c>
      <c r="K35" s="48">
        <f t="shared" si="26"/>
        <v>10000000</v>
      </c>
      <c r="L35" s="48">
        <f t="shared" si="26"/>
        <v>10000000</v>
      </c>
      <c r="M35" s="48">
        <f t="shared" si="26"/>
        <v>10000000</v>
      </c>
      <c r="N35" s="48">
        <f t="shared" si="26"/>
        <v>10000000</v>
      </c>
      <c r="O35" s="48">
        <f t="shared" si="26"/>
        <v>10000000</v>
      </c>
      <c r="P35" s="48">
        <f t="shared" si="26"/>
        <v>10000000</v>
      </c>
      <c r="Q35" s="48">
        <f t="shared" si="26"/>
        <v>10000000</v>
      </c>
      <c r="R35" s="48">
        <f t="shared" si="26"/>
        <v>10000000</v>
      </c>
      <c r="S35" s="48">
        <f t="shared" si="26"/>
        <v>10000000</v>
      </c>
      <c r="T35" s="48">
        <f t="shared" si="26"/>
        <v>10000000</v>
      </c>
      <c r="U35" s="48">
        <f t="shared" si="26"/>
        <v>10000000</v>
      </c>
      <c r="V35" s="48">
        <f t="shared" si="26"/>
        <v>10000000</v>
      </c>
      <c r="W35" s="48">
        <f t="shared" si="26"/>
        <v>10000000</v>
      </c>
      <c r="X35" s="48">
        <f t="shared" si="26"/>
        <v>10000000</v>
      </c>
      <c r="Y35" s="48">
        <f t="shared" si="26"/>
        <v>10000000</v>
      </c>
      <c r="Z35" s="48">
        <f t="shared" si="26"/>
        <v>10000000</v>
      </c>
      <c r="AA35" s="48">
        <f t="shared" si="26"/>
        <v>10000000</v>
      </c>
      <c r="AB35" s="48">
        <f t="shared" si="26"/>
        <v>10000000</v>
      </c>
      <c r="AC35" s="48">
        <f t="shared" si="26"/>
        <v>10000000</v>
      </c>
      <c r="AD35" s="48">
        <f t="shared" si="26"/>
        <v>10000000</v>
      </c>
      <c r="AE35" s="48">
        <f t="shared" si="26"/>
        <v>10000000</v>
      </c>
      <c r="AF35" s="48">
        <f t="shared" si="26"/>
        <v>10000000</v>
      </c>
      <c r="AG35" s="48">
        <f t="shared" si="26"/>
        <v>10000000</v>
      </c>
      <c r="AH35" s="48">
        <f t="shared" si="26"/>
        <v>10000000</v>
      </c>
      <c r="AI35" s="29"/>
      <c r="AJ35" s="92">
        <f t="shared" si="25"/>
        <v>0</v>
      </c>
      <c r="AK35" s="64"/>
      <c r="AL35" s="61"/>
    </row>
    <row r="36" spans="2:38" x14ac:dyDescent="0.35">
      <c r="B36" s="39" t="s">
        <v>66</v>
      </c>
      <c r="C36" s="69" t="s">
        <v>72</v>
      </c>
      <c r="D36" s="29"/>
      <c r="E36" s="34">
        <v>-0.1</v>
      </c>
      <c r="F36" s="95"/>
      <c r="G36" s="34"/>
      <c r="H36" s="64"/>
      <c r="I36" s="113">
        <v>1.5E-3</v>
      </c>
      <c r="J36" s="60">
        <f t="shared" ref="J36:AH36" si="27">I36*($E$36+1)</f>
        <v>1.3500000000000001E-3</v>
      </c>
      <c r="K36" s="60">
        <f t="shared" si="27"/>
        <v>1.2150000000000002E-3</v>
      </c>
      <c r="L36" s="60">
        <f t="shared" si="27"/>
        <v>1.0935000000000001E-3</v>
      </c>
      <c r="M36" s="60">
        <f t="shared" si="27"/>
        <v>9.8415000000000004E-4</v>
      </c>
      <c r="N36" s="60">
        <f t="shared" si="27"/>
        <v>8.8573500000000002E-4</v>
      </c>
      <c r="O36" s="60">
        <f t="shared" si="27"/>
        <v>7.9716150000000007E-4</v>
      </c>
      <c r="P36" s="60">
        <f t="shared" si="27"/>
        <v>7.1744535000000005E-4</v>
      </c>
      <c r="Q36" s="60">
        <f t="shared" si="27"/>
        <v>6.4570081500000002E-4</v>
      </c>
      <c r="R36" s="60">
        <f t="shared" si="27"/>
        <v>5.8113073350000001E-4</v>
      </c>
      <c r="S36" s="60">
        <f t="shared" si="27"/>
        <v>5.2301766015000006E-4</v>
      </c>
      <c r="T36" s="60">
        <f t="shared" si="27"/>
        <v>4.7071589413500006E-4</v>
      </c>
      <c r="U36" s="60">
        <f t="shared" si="27"/>
        <v>4.2364430472150008E-4</v>
      </c>
      <c r="V36" s="60">
        <f t="shared" si="27"/>
        <v>3.812798742493501E-4</v>
      </c>
      <c r="W36" s="60">
        <f t="shared" si="27"/>
        <v>3.431518868244151E-4</v>
      </c>
      <c r="X36" s="60">
        <f t="shared" si="27"/>
        <v>3.0883669814197359E-4</v>
      </c>
      <c r="Y36" s="60">
        <f t="shared" si="27"/>
        <v>2.7795302832777621E-4</v>
      </c>
      <c r="Z36" s="60">
        <f t="shared" si="27"/>
        <v>2.5015772549499859E-4</v>
      </c>
      <c r="AA36" s="60">
        <f t="shared" si="27"/>
        <v>2.2514195294549873E-4</v>
      </c>
      <c r="AB36" s="60">
        <f t="shared" si="27"/>
        <v>2.0262775765094885E-4</v>
      </c>
      <c r="AC36" s="60">
        <f t="shared" si="27"/>
        <v>1.8236498188585397E-4</v>
      </c>
      <c r="AD36" s="60">
        <f t="shared" si="27"/>
        <v>1.6412848369726858E-4</v>
      </c>
      <c r="AE36" s="60">
        <f t="shared" si="27"/>
        <v>1.4771563532754172E-4</v>
      </c>
      <c r="AF36" s="60">
        <f t="shared" si="27"/>
        <v>1.3294407179478756E-4</v>
      </c>
      <c r="AG36" s="60">
        <f t="shared" si="27"/>
        <v>1.196496646153088E-4</v>
      </c>
      <c r="AH36" s="60">
        <f t="shared" si="27"/>
        <v>1.0768469815377792E-4</v>
      </c>
      <c r="AI36" s="29"/>
      <c r="AJ36" s="92">
        <f t="shared" si="25"/>
        <v>-0.92821020123081477</v>
      </c>
      <c r="AK36" s="64"/>
      <c r="AL36" s="61"/>
    </row>
    <row r="37" spans="2:38" x14ac:dyDescent="0.35">
      <c r="B37" s="43" t="s">
        <v>133</v>
      </c>
      <c r="C37" s="70" t="s">
        <v>0</v>
      </c>
      <c r="D37" s="29"/>
      <c r="E37" s="38"/>
      <c r="F37" s="38"/>
      <c r="G37" s="38"/>
      <c r="H37" s="64"/>
      <c r="I37" s="46">
        <f>I38*I39</f>
        <v>1500</v>
      </c>
      <c r="J37" s="46">
        <f>J38*J39</f>
        <v>1350</v>
      </c>
      <c r="K37" s="46">
        <f t="shared" ref="K37:AH37" si="28">K38*K39</f>
        <v>1215.0000000000002</v>
      </c>
      <c r="L37" s="46">
        <f t="shared" si="28"/>
        <v>1093.5</v>
      </c>
      <c r="M37" s="46">
        <f t="shared" si="28"/>
        <v>984.15000000000009</v>
      </c>
      <c r="N37" s="46">
        <f t="shared" si="28"/>
        <v>885.73500000000001</v>
      </c>
      <c r="O37" s="46">
        <f t="shared" si="28"/>
        <v>797.16150000000005</v>
      </c>
      <c r="P37" s="46">
        <f t="shared" si="28"/>
        <v>717.44535000000008</v>
      </c>
      <c r="Q37" s="46">
        <f t="shared" si="28"/>
        <v>645.70081500000003</v>
      </c>
      <c r="R37" s="46">
        <f t="shared" si="28"/>
        <v>581.13073350000002</v>
      </c>
      <c r="S37" s="46">
        <f t="shared" si="28"/>
        <v>523.0176601500001</v>
      </c>
      <c r="T37" s="46">
        <f t="shared" si="28"/>
        <v>470.71589413500004</v>
      </c>
      <c r="U37" s="46">
        <f t="shared" si="28"/>
        <v>423.64430472150008</v>
      </c>
      <c r="V37" s="46">
        <f t="shared" si="28"/>
        <v>381.27987424935009</v>
      </c>
      <c r="W37" s="46">
        <f t="shared" si="28"/>
        <v>343.1518868244151</v>
      </c>
      <c r="X37" s="46">
        <f t="shared" si="28"/>
        <v>308.83669814197361</v>
      </c>
      <c r="Y37" s="46">
        <f t="shared" si="28"/>
        <v>277.95302832777622</v>
      </c>
      <c r="Z37" s="46">
        <f t="shared" si="28"/>
        <v>250.1577254949986</v>
      </c>
      <c r="AA37" s="46">
        <f t="shared" si="28"/>
        <v>225.14195294549873</v>
      </c>
      <c r="AB37" s="46">
        <f t="shared" si="28"/>
        <v>202.62775765094887</v>
      </c>
      <c r="AC37" s="46">
        <f t="shared" si="28"/>
        <v>182.36498188585398</v>
      </c>
      <c r="AD37" s="46">
        <f t="shared" si="28"/>
        <v>164.12848369726859</v>
      </c>
      <c r="AE37" s="46">
        <f t="shared" si="28"/>
        <v>147.71563532754172</v>
      </c>
      <c r="AF37" s="46">
        <f t="shared" si="28"/>
        <v>132.94407179478756</v>
      </c>
      <c r="AG37" s="46">
        <f t="shared" si="28"/>
        <v>119.64966461530879</v>
      </c>
      <c r="AH37" s="46">
        <f t="shared" si="28"/>
        <v>107.68469815377792</v>
      </c>
      <c r="AI37" s="29"/>
      <c r="AJ37" s="91">
        <f t="shared" ref="AJ37:AJ39" si="29">(AH37-I37)/I37</f>
        <v>-0.92821020123081477</v>
      </c>
      <c r="AK37" s="64"/>
      <c r="AL37" s="10"/>
    </row>
    <row r="38" spans="2:38" x14ac:dyDescent="0.35">
      <c r="B38" s="39" t="s">
        <v>29</v>
      </c>
      <c r="C38" s="69" t="s">
        <v>71</v>
      </c>
      <c r="D38" s="29"/>
      <c r="E38" s="35">
        <v>0</v>
      </c>
      <c r="F38" s="38"/>
      <c r="G38" s="35"/>
      <c r="H38" s="64"/>
      <c r="I38" s="110">
        <v>1000000</v>
      </c>
      <c r="J38" s="48">
        <f>I38*($E$38+1)</f>
        <v>1000000</v>
      </c>
      <c r="K38" s="48">
        <f t="shared" ref="K38:AH38" si="30">J38*($E$38+1)</f>
        <v>1000000</v>
      </c>
      <c r="L38" s="48">
        <f t="shared" si="30"/>
        <v>1000000</v>
      </c>
      <c r="M38" s="48">
        <f t="shared" si="30"/>
        <v>1000000</v>
      </c>
      <c r="N38" s="48">
        <f t="shared" si="30"/>
        <v>1000000</v>
      </c>
      <c r="O38" s="48">
        <f t="shared" si="30"/>
        <v>1000000</v>
      </c>
      <c r="P38" s="48">
        <f t="shared" si="30"/>
        <v>1000000</v>
      </c>
      <c r="Q38" s="48">
        <f t="shared" si="30"/>
        <v>1000000</v>
      </c>
      <c r="R38" s="48">
        <f t="shared" si="30"/>
        <v>1000000</v>
      </c>
      <c r="S38" s="48">
        <f t="shared" si="30"/>
        <v>1000000</v>
      </c>
      <c r="T38" s="48">
        <f t="shared" si="30"/>
        <v>1000000</v>
      </c>
      <c r="U38" s="48">
        <f t="shared" si="30"/>
        <v>1000000</v>
      </c>
      <c r="V38" s="48">
        <f t="shared" si="30"/>
        <v>1000000</v>
      </c>
      <c r="W38" s="48">
        <f t="shared" si="30"/>
        <v>1000000</v>
      </c>
      <c r="X38" s="48">
        <f t="shared" si="30"/>
        <v>1000000</v>
      </c>
      <c r="Y38" s="48">
        <f t="shared" si="30"/>
        <v>1000000</v>
      </c>
      <c r="Z38" s="48">
        <f t="shared" si="30"/>
        <v>1000000</v>
      </c>
      <c r="AA38" s="48">
        <f t="shared" si="30"/>
        <v>1000000</v>
      </c>
      <c r="AB38" s="48">
        <f t="shared" si="30"/>
        <v>1000000</v>
      </c>
      <c r="AC38" s="48">
        <f t="shared" si="30"/>
        <v>1000000</v>
      </c>
      <c r="AD38" s="48">
        <f t="shared" si="30"/>
        <v>1000000</v>
      </c>
      <c r="AE38" s="48">
        <f t="shared" si="30"/>
        <v>1000000</v>
      </c>
      <c r="AF38" s="48">
        <f t="shared" si="30"/>
        <v>1000000</v>
      </c>
      <c r="AG38" s="48">
        <f t="shared" si="30"/>
        <v>1000000</v>
      </c>
      <c r="AH38" s="48">
        <f t="shared" si="30"/>
        <v>1000000</v>
      </c>
      <c r="AI38" s="29"/>
      <c r="AJ38" s="92">
        <f t="shared" si="29"/>
        <v>0</v>
      </c>
      <c r="AK38" s="64"/>
      <c r="AL38" s="61"/>
    </row>
    <row r="39" spans="2:38" x14ac:dyDescent="0.35">
      <c r="B39" s="39" t="s">
        <v>66</v>
      </c>
      <c r="C39" s="69" t="s">
        <v>72</v>
      </c>
      <c r="D39" s="29"/>
      <c r="E39" s="34">
        <v>-0.1</v>
      </c>
      <c r="F39" s="95"/>
      <c r="G39" s="34"/>
      <c r="H39" s="64"/>
      <c r="I39" s="113">
        <v>1.5E-3</v>
      </c>
      <c r="J39" s="59">
        <f>I39*($E$39+1)</f>
        <v>1.3500000000000001E-3</v>
      </c>
      <c r="K39" s="59">
        <f t="shared" ref="K39:AH39" si="31">J39*($E$39+1)</f>
        <v>1.2150000000000002E-3</v>
      </c>
      <c r="L39" s="59">
        <f t="shared" si="31"/>
        <v>1.0935000000000001E-3</v>
      </c>
      <c r="M39" s="59">
        <f t="shared" si="31"/>
        <v>9.8415000000000004E-4</v>
      </c>
      <c r="N39" s="59">
        <f t="shared" si="31"/>
        <v>8.8573500000000002E-4</v>
      </c>
      <c r="O39" s="59">
        <f t="shared" si="31"/>
        <v>7.9716150000000007E-4</v>
      </c>
      <c r="P39" s="59">
        <f t="shared" si="31"/>
        <v>7.1744535000000005E-4</v>
      </c>
      <c r="Q39" s="59">
        <f t="shared" si="31"/>
        <v>6.4570081500000002E-4</v>
      </c>
      <c r="R39" s="59">
        <f t="shared" si="31"/>
        <v>5.8113073350000001E-4</v>
      </c>
      <c r="S39" s="59">
        <f t="shared" si="31"/>
        <v>5.2301766015000006E-4</v>
      </c>
      <c r="T39" s="59">
        <f t="shared" si="31"/>
        <v>4.7071589413500006E-4</v>
      </c>
      <c r="U39" s="59">
        <f t="shared" si="31"/>
        <v>4.2364430472150008E-4</v>
      </c>
      <c r="V39" s="59">
        <f t="shared" si="31"/>
        <v>3.812798742493501E-4</v>
      </c>
      <c r="W39" s="59">
        <f t="shared" si="31"/>
        <v>3.431518868244151E-4</v>
      </c>
      <c r="X39" s="59">
        <f t="shared" si="31"/>
        <v>3.0883669814197359E-4</v>
      </c>
      <c r="Y39" s="59">
        <f t="shared" si="31"/>
        <v>2.7795302832777621E-4</v>
      </c>
      <c r="Z39" s="59">
        <f t="shared" si="31"/>
        <v>2.5015772549499859E-4</v>
      </c>
      <c r="AA39" s="59">
        <f t="shared" si="31"/>
        <v>2.2514195294549873E-4</v>
      </c>
      <c r="AB39" s="59">
        <f t="shared" si="31"/>
        <v>2.0262775765094885E-4</v>
      </c>
      <c r="AC39" s="59">
        <f t="shared" si="31"/>
        <v>1.8236498188585397E-4</v>
      </c>
      <c r="AD39" s="59">
        <f t="shared" si="31"/>
        <v>1.6412848369726858E-4</v>
      </c>
      <c r="AE39" s="59">
        <f t="shared" si="31"/>
        <v>1.4771563532754172E-4</v>
      </c>
      <c r="AF39" s="59">
        <f t="shared" si="31"/>
        <v>1.3294407179478756E-4</v>
      </c>
      <c r="AG39" s="59">
        <f t="shared" si="31"/>
        <v>1.196496646153088E-4</v>
      </c>
      <c r="AH39" s="59">
        <f t="shared" si="31"/>
        <v>1.0768469815377792E-4</v>
      </c>
      <c r="AI39" s="29"/>
      <c r="AJ39" s="92">
        <f t="shared" si="29"/>
        <v>-0.92821020123081477</v>
      </c>
      <c r="AK39" s="64"/>
      <c r="AL39" s="61"/>
    </row>
    <row r="40" spans="2:38" x14ac:dyDescent="0.35">
      <c r="B40" s="43" t="s">
        <v>134</v>
      </c>
      <c r="C40" s="70" t="s">
        <v>0</v>
      </c>
      <c r="D40" s="29"/>
      <c r="E40" s="38"/>
      <c r="F40" s="38"/>
      <c r="G40" s="38"/>
      <c r="H40" s="64"/>
      <c r="I40" s="46">
        <f>(I41*I42+I43*I44+I45*I46)/1000</f>
        <v>15.1</v>
      </c>
      <c r="J40" s="46">
        <f t="shared" ref="J40:AH40" si="32">(J41*J42+J43*J44+J45*J46)/1000</f>
        <v>14.3172</v>
      </c>
      <c r="K40" s="46">
        <f t="shared" si="32"/>
        <v>13.588760069999999</v>
      </c>
      <c r="L40" s="46">
        <f t="shared" si="32"/>
        <v>12.909565185650999</v>
      </c>
      <c r="M40" s="46">
        <f t="shared" si="32"/>
        <v>12.275078919126043</v>
      </c>
      <c r="N40" s="46">
        <f t="shared" si="32"/>
        <v>11.681272776521263</v>
      </c>
      <c r="O40" s="46">
        <f t="shared" si="32"/>
        <v>11.12456439748636</v>
      </c>
      <c r="P40" s="46">
        <f t="shared" si="32"/>
        <v>10.601763496024633</v>
      </c>
      <c r="Q40" s="46">
        <f t="shared" si="32"/>
        <v>10.11002456360089</v>
      </c>
      <c r="R40" s="46">
        <f t="shared" si="32"/>
        <v>9.646805479841575</v>
      </c>
      <c r="S40" s="46">
        <f t="shared" si="32"/>
        <v>9.2098312844977208</v>
      </c>
      <c r="T40" s="46">
        <f t="shared" si="32"/>
        <v>8.7970624589688722</v>
      </c>
      <c r="U40" s="46">
        <f t="shared" si="32"/>
        <v>8.4066671483023772</v>
      </c>
      <c r="V40" s="46">
        <f t="shared" si="32"/>
        <v>8.0369968267121088</v>
      </c>
      <c r="W40" s="46">
        <f t="shared" si="32"/>
        <v>7.6865649726359129</v>
      </c>
      <c r="X40" s="46">
        <f t="shared" si="32"/>
        <v>7.3540283743336188</v>
      </c>
      <c r="Y40" s="46">
        <f t="shared" si="32"/>
        <v>7.0381707350327849</v>
      </c>
      <c r="Z40" s="46">
        <f t="shared" si="32"/>
        <v>6.7378882885428473</v>
      </c>
      <c r="AA40" s="46">
        <f t="shared" si="32"/>
        <v>6.4521771728538209</v>
      </c>
      <c r="AB40" s="46">
        <f t="shared" si="32"/>
        <v>6.1801223411881514</v>
      </c>
      <c r="AC40" s="46">
        <f t="shared" si="32"/>
        <v>5.9208878178733348</v>
      </c>
      <c r="AD40" s="46">
        <f t="shared" si="32"/>
        <v>5.673708130763063</v>
      </c>
      <c r="AE40" s="46">
        <f t="shared" si="32"/>
        <v>5.437880773205138</v>
      </c>
      <c r="AF40" s="46">
        <f t="shared" si="32"/>
        <v>5.212759567127625</v>
      </c>
      <c r="AG40" s="46">
        <f t="shared" si="32"/>
        <v>4.9977488150328107</v>
      </c>
      <c r="AH40" s="46">
        <f t="shared" si="32"/>
        <v>4.7922981428507008</v>
      </c>
      <c r="AI40" s="29"/>
      <c r="AJ40" s="91">
        <f t="shared" ref="AJ40:AJ46" si="33">(AH40-I40)/I40</f>
        <v>-0.68262926206286745</v>
      </c>
      <c r="AK40" s="64"/>
      <c r="AL40" s="10"/>
    </row>
    <row r="41" spans="2:38" x14ac:dyDescent="0.35">
      <c r="B41" s="39" t="s">
        <v>114</v>
      </c>
      <c r="C41" s="69" t="s">
        <v>67</v>
      </c>
      <c r="D41" s="29"/>
      <c r="E41" s="38">
        <f>E21</f>
        <v>-0.03</v>
      </c>
      <c r="F41" s="38"/>
      <c r="G41" s="38"/>
      <c r="H41" s="64"/>
      <c r="I41" s="48">
        <f>I21</f>
        <v>1000000</v>
      </c>
      <c r="J41" s="48">
        <f t="shared" ref="J41:AH41" si="34">I41*($E$41+1)</f>
        <v>970000</v>
      </c>
      <c r="K41" s="48">
        <f t="shared" si="34"/>
        <v>940900</v>
      </c>
      <c r="L41" s="48">
        <f t="shared" si="34"/>
        <v>912673</v>
      </c>
      <c r="M41" s="48">
        <f t="shared" si="34"/>
        <v>885292.80999999994</v>
      </c>
      <c r="N41" s="48">
        <f t="shared" si="34"/>
        <v>858734.02569999988</v>
      </c>
      <c r="O41" s="48">
        <f t="shared" si="34"/>
        <v>832972.00492899981</v>
      </c>
      <c r="P41" s="48">
        <f t="shared" si="34"/>
        <v>807982.84478112985</v>
      </c>
      <c r="Q41" s="48">
        <f t="shared" si="34"/>
        <v>783743.35943769594</v>
      </c>
      <c r="R41" s="48">
        <f t="shared" si="34"/>
        <v>760231.05865456501</v>
      </c>
      <c r="S41" s="48">
        <f t="shared" si="34"/>
        <v>737424.12689492805</v>
      </c>
      <c r="T41" s="48">
        <f t="shared" si="34"/>
        <v>715301.40308808023</v>
      </c>
      <c r="U41" s="48">
        <f t="shared" si="34"/>
        <v>693842.36099543783</v>
      </c>
      <c r="V41" s="48">
        <f t="shared" si="34"/>
        <v>673027.09016557469</v>
      </c>
      <c r="W41" s="48">
        <f t="shared" si="34"/>
        <v>652836.27746060747</v>
      </c>
      <c r="X41" s="48">
        <f t="shared" si="34"/>
        <v>633251.18913678918</v>
      </c>
      <c r="Y41" s="48">
        <f t="shared" si="34"/>
        <v>614253.65346268553</v>
      </c>
      <c r="Z41" s="48">
        <f t="shared" si="34"/>
        <v>595826.04385880497</v>
      </c>
      <c r="AA41" s="48">
        <f t="shared" si="34"/>
        <v>577951.26254304079</v>
      </c>
      <c r="AB41" s="48">
        <f t="shared" si="34"/>
        <v>560612.72466674959</v>
      </c>
      <c r="AC41" s="48">
        <f t="shared" si="34"/>
        <v>543794.34292674705</v>
      </c>
      <c r="AD41" s="48">
        <f t="shared" si="34"/>
        <v>527480.51263894467</v>
      </c>
      <c r="AE41" s="48">
        <f t="shared" si="34"/>
        <v>511656.09725977632</v>
      </c>
      <c r="AF41" s="48">
        <f t="shared" si="34"/>
        <v>496306.41434198304</v>
      </c>
      <c r="AG41" s="48">
        <f t="shared" si="34"/>
        <v>481417.22191172355</v>
      </c>
      <c r="AH41" s="48">
        <f t="shared" si="34"/>
        <v>466974.70525437186</v>
      </c>
      <c r="AI41" s="29"/>
      <c r="AJ41" s="92">
        <f t="shared" si="33"/>
        <v>-0.5330252947456281</v>
      </c>
      <c r="AK41" s="64"/>
      <c r="AL41" s="61"/>
    </row>
    <row r="42" spans="2:38" x14ac:dyDescent="0.35">
      <c r="B42" s="39" t="s">
        <v>115</v>
      </c>
      <c r="C42" s="69" t="s">
        <v>108</v>
      </c>
      <c r="D42" s="29"/>
      <c r="E42" s="34">
        <v>-0.01</v>
      </c>
      <c r="F42" s="95"/>
      <c r="G42" s="34"/>
      <c r="H42" s="64"/>
      <c r="I42" s="112">
        <v>1.2999999999999999E-2</v>
      </c>
      <c r="J42" s="59">
        <f t="shared" ref="J42:AH42" si="35">I42*($E$42+1)</f>
        <v>1.2869999999999999E-2</v>
      </c>
      <c r="K42" s="59">
        <f t="shared" si="35"/>
        <v>1.2741299999999999E-2</v>
      </c>
      <c r="L42" s="59">
        <f t="shared" si="35"/>
        <v>1.2613886999999999E-2</v>
      </c>
      <c r="M42" s="59">
        <f t="shared" si="35"/>
        <v>1.2487748129999999E-2</v>
      </c>
      <c r="N42" s="59">
        <f t="shared" si="35"/>
        <v>1.2362870648699998E-2</v>
      </c>
      <c r="O42" s="59">
        <f t="shared" si="35"/>
        <v>1.2239241942212998E-2</v>
      </c>
      <c r="P42" s="59">
        <f t="shared" si="35"/>
        <v>1.2116849522790869E-2</v>
      </c>
      <c r="Q42" s="59">
        <f t="shared" si="35"/>
        <v>1.199568102756296E-2</v>
      </c>
      <c r="R42" s="59">
        <f t="shared" si="35"/>
        <v>1.1875724217287329E-2</v>
      </c>
      <c r="S42" s="59">
        <f t="shared" si="35"/>
        <v>1.1756966975114457E-2</v>
      </c>
      <c r="T42" s="59">
        <f t="shared" si="35"/>
        <v>1.1639397305363312E-2</v>
      </c>
      <c r="U42" s="59">
        <f t="shared" si="35"/>
        <v>1.1523003332309678E-2</v>
      </c>
      <c r="V42" s="59">
        <f t="shared" si="35"/>
        <v>1.1407773298986582E-2</v>
      </c>
      <c r="W42" s="59">
        <f t="shared" si="35"/>
        <v>1.1293695565996716E-2</v>
      </c>
      <c r="X42" s="59">
        <f t="shared" si="35"/>
        <v>1.1180758610336749E-2</v>
      </c>
      <c r="Y42" s="59">
        <f t="shared" si="35"/>
        <v>1.1068951024233381E-2</v>
      </c>
      <c r="Z42" s="59">
        <f t="shared" si="35"/>
        <v>1.0958261513991048E-2</v>
      </c>
      <c r="AA42" s="59">
        <f t="shared" si="35"/>
        <v>1.0848678898851138E-2</v>
      </c>
      <c r="AB42" s="59">
        <f t="shared" si="35"/>
        <v>1.0740192109862627E-2</v>
      </c>
      <c r="AC42" s="59">
        <f t="shared" si="35"/>
        <v>1.0632790188764001E-2</v>
      </c>
      <c r="AD42" s="59">
        <f t="shared" si="35"/>
        <v>1.052646228687636E-2</v>
      </c>
      <c r="AE42" s="59">
        <f t="shared" si="35"/>
        <v>1.0421197664007596E-2</v>
      </c>
      <c r="AF42" s="59">
        <f t="shared" si="35"/>
        <v>1.031698568736752E-2</v>
      </c>
      <c r="AG42" s="59">
        <f t="shared" si="35"/>
        <v>1.0213815830493845E-2</v>
      </c>
      <c r="AH42" s="59">
        <f t="shared" si="35"/>
        <v>1.0111677672188906E-2</v>
      </c>
      <c r="AI42" s="29"/>
      <c r="AJ42" s="92">
        <f t="shared" si="33"/>
        <v>-0.22217864060085332</v>
      </c>
      <c r="AK42" s="64"/>
      <c r="AL42" s="39"/>
    </row>
    <row r="43" spans="2:38" x14ac:dyDescent="0.35">
      <c r="B43" s="39" t="s">
        <v>112</v>
      </c>
      <c r="C43" s="69" t="s">
        <v>67</v>
      </c>
      <c r="D43" s="29"/>
      <c r="E43" s="38">
        <f>E24</f>
        <v>-0.03</v>
      </c>
      <c r="F43" s="38"/>
      <c r="G43" s="38"/>
      <c r="H43" s="64"/>
      <c r="I43" s="48">
        <f>I24</f>
        <v>500000</v>
      </c>
      <c r="J43" s="48">
        <f t="shared" ref="J43:AH43" si="36">I43*($E$43+1)</f>
        <v>485000</v>
      </c>
      <c r="K43" s="48">
        <f t="shared" si="36"/>
        <v>470450</v>
      </c>
      <c r="L43" s="48">
        <f t="shared" si="36"/>
        <v>456336.5</v>
      </c>
      <c r="M43" s="48">
        <f t="shared" si="36"/>
        <v>442646.40499999997</v>
      </c>
      <c r="N43" s="48">
        <f t="shared" si="36"/>
        <v>429367.01284999994</v>
      </c>
      <c r="O43" s="48">
        <f t="shared" si="36"/>
        <v>416486.00246449991</v>
      </c>
      <c r="P43" s="48">
        <f t="shared" si="36"/>
        <v>403991.42239056493</v>
      </c>
      <c r="Q43" s="48">
        <f t="shared" si="36"/>
        <v>391871.67971884797</v>
      </c>
      <c r="R43" s="48">
        <f t="shared" si="36"/>
        <v>380115.52932728251</v>
      </c>
      <c r="S43" s="48">
        <f t="shared" si="36"/>
        <v>368712.06344746402</v>
      </c>
      <c r="T43" s="48">
        <f t="shared" si="36"/>
        <v>357650.70154404012</v>
      </c>
      <c r="U43" s="48">
        <f t="shared" si="36"/>
        <v>346921.18049771892</v>
      </c>
      <c r="V43" s="48">
        <f t="shared" si="36"/>
        <v>336513.54508278734</v>
      </c>
      <c r="W43" s="48">
        <f t="shared" si="36"/>
        <v>326418.13873030373</v>
      </c>
      <c r="X43" s="48">
        <f t="shared" si="36"/>
        <v>316625.59456839459</v>
      </c>
      <c r="Y43" s="48">
        <f t="shared" si="36"/>
        <v>307126.82673134276</v>
      </c>
      <c r="Z43" s="48">
        <f t="shared" si="36"/>
        <v>297913.02192940249</v>
      </c>
      <c r="AA43" s="48">
        <f t="shared" si="36"/>
        <v>288975.6312715204</v>
      </c>
      <c r="AB43" s="48">
        <f t="shared" si="36"/>
        <v>280306.3623333748</v>
      </c>
      <c r="AC43" s="48">
        <f t="shared" si="36"/>
        <v>271897.17146337352</v>
      </c>
      <c r="AD43" s="48">
        <f t="shared" si="36"/>
        <v>263740.25631947233</v>
      </c>
      <c r="AE43" s="48">
        <f t="shared" si="36"/>
        <v>255828.04862988816</v>
      </c>
      <c r="AF43" s="48">
        <f t="shared" si="36"/>
        <v>248153.20717099152</v>
      </c>
      <c r="AG43" s="48">
        <f t="shared" si="36"/>
        <v>240708.61095586178</v>
      </c>
      <c r="AH43" s="48">
        <f t="shared" si="36"/>
        <v>233487.35262718593</v>
      </c>
      <c r="AI43" s="29"/>
      <c r="AJ43" s="92">
        <f t="shared" si="33"/>
        <v>-0.5330252947456281</v>
      </c>
      <c r="AK43" s="64"/>
      <c r="AL43" s="39"/>
    </row>
    <row r="44" spans="2:38" x14ac:dyDescent="0.35">
      <c r="B44" s="39" t="s">
        <v>113</v>
      </c>
      <c r="C44" s="69" t="s">
        <v>108</v>
      </c>
      <c r="D44" s="29"/>
      <c r="E44" s="34">
        <v>-0.1</v>
      </c>
      <c r="F44" s="95"/>
      <c r="G44" s="34"/>
      <c r="H44" s="64"/>
      <c r="I44" s="112">
        <v>4.0000000000000001E-3</v>
      </c>
      <c r="J44" s="59">
        <f t="shared" ref="J44:AH44" si="37">I44*($E$44+1)</f>
        <v>3.6000000000000003E-3</v>
      </c>
      <c r="K44" s="59">
        <f t="shared" si="37"/>
        <v>3.2400000000000003E-3</v>
      </c>
      <c r="L44" s="59">
        <f t="shared" si="37"/>
        <v>2.9160000000000002E-3</v>
      </c>
      <c r="M44" s="59">
        <f t="shared" si="37"/>
        <v>2.6244000000000003E-3</v>
      </c>
      <c r="N44" s="59">
        <f t="shared" si="37"/>
        <v>2.3619600000000002E-3</v>
      </c>
      <c r="O44" s="59">
        <f t="shared" si="37"/>
        <v>2.125764E-3</v>
      </c>
      <c r="P44" s="59">
        <f t="shared" si="37"/>
        <v>1.9131876E-3</v>
      </c>
      <c r="Q44" s="59">
        <f t="shared" si="37"/>
        <v>1.72186884E-3</v>
      </c>
      <c r="R44" s="59">
        <f t="shared" si="37"/>
        <v>1.5496819560000001E-3</v>
      </c>
      <c r="S44" s="59">
        <f t="shared" si="37"/>
        <v>1.3947137604E-3</v>
      </c>
      <c r="T44" s="59">
        <f t="shared" si="37"/>
        <v>1.2552423843600002E-3</v>
      </c>
      <c r="U44" s="59">
        <f t="shared" si="37"/>
        <v>1.1297181459240001E-3</v>
      </c>
      <c r="V44" s="59">
        <f t="shared" si="37"/>
        <v>1.0167463313316002E-3</v>
      </c>
      <c r="W44" s="59">
        <f t="shared" si="37"/>
        <v>9.1507169819844019E-4</v>
      </c>
      <c r="X44" s="59">
        <f t="shared" si="37"/>
        <v>8.2356452837859624E-4</v>
      </c>
      <c r="Y44" s="59">
        <f t="shared" si="37"/>
        <v>7.4120807554073668E-4</v>
      </c>
      <c r="Z44" s="59">
        <f t="shared" si="37"/>
        <v>6.6708726798666304E-4</v>
      </c>
      <c r="AA44" s="59">
        <f t="shared" si="37"/>
        <v>6.003785411879968E-4</v>
      </c>
      <c r="AB44" s="59">
        <f t="shared" si="37"/>
        <v>5.4034068706919716E-4</v>
      </c>
      <c r="AC44" s="59">
        <f t="shared" si="37"/>
        <v>4.8630661836227744E-4</v>
      </c>
      <c r="AD44" s="59">
        <f t="shared" si="37"/>
        <v>4.3767595652604972E-4</v>
      </c>
      <c r="AE44" s="59">
        <f t="shared" si="37"/>
        <v>3.9390836087344473E-4</v>
      </c>
      <c r="AF44" s="59">
        <f t="shared" si="37"/>
        <v>3.5451752478610026E-4</v>
      </c>
      <c r="AG44" s="59">
        <f t="shared" si="37"/>
        <v>3.1906577230749025E-4</v>
      </c>
      <c r="AH44" s="59">
        <f t="shared" si="37"/>
        <v>2.8715919507674121E-4</v>
      </c>
      <c r="AI44" s="29"/>
      <c r="AJ44" s="92">
        <f t="shared" si="33"/>
        <v>-0.92821020123081466</v>
      </c>
      <c r="AK44" s="64"/>
      <c r="AL44" s="61"/>
    </row>
    <row r="45" spans="2:38" x14ac:dyDescent="0.35">
      <c r="B45" s="39" t="s">
        <v>117</v>
      </c>
      <c r="C45" s="69" t="s">
        <v>67</v>
      </c>
      <c r="D45" s="29"/>
      <c r="E45" s="38">
        <f>E27</f>
        <v>-0.03</v>
      </c>
      <c r="F45" s="38"/>
      <c r="G45" s="38"/>
      <c r="H45" s="64"/>
      <c r="I45" s="48">
        <f>I27</f>
        <v>100000</v>
      </c>
      <c r="J45" s="48">
        <f>I45*($E$45+1)</f>
        <v>97000</v>
      </c>
      <c r="K45" s="48">
        <f t="shared" ref="K45:AH45" si="38">J45*($E$45+1)</f>
        <v>94090</v>
      </c>
      <c r="L45" s="48">
        <f t="shared" si="38"/>
        <v>91267.3</v>
      </c>
      <c r="M45" s="48">
        <f t="shared" si="38"/>
        <v>88529.281000000003</v>
      </c>
      <c r="N45" s="48">
        <f t="shared" si="38"/>
        <v>85873.402570000006</v>
      </c>
      <c r="O45" s="48">
        <f t="shared" si="38"/>
        <v>83297.20049290001</v>
      </c>
      <c r="P45" s="48">
        <f t="shared" si="38"/>
        <v>80798.284478113012</v>
      </c>
      <c r="Q45" s="48">
        <f t="shared" si="38"/>
        <v>78374.33594376962</v>
      </c>
      <c r="R45" s="48">
        <f t="shared" si="38"/>
        <v>76023.105865456528</v>
      </c>
      <c r="S45" s="48">
        <f t="shared" si="38"/>
        <v>73742.412689492834</v>
      </c>
      <c r="T45" s="48">
        <f t="shared" si="38"/>
        <v>71530.140308808041</v>
      </c>
      <c r="U45" s="48">
        <f t="shared" si="38"/>
        <v>69384.236099543792</v>
      </c>
      <c r="V45" s="48">
        <f t="shared" si="38"/>
        <v>67302.709016557477</v>
      </c>
      <c r="W45" s="48">
        <f t="shared" si="38"/>
        <v>65283.627746060753</v>
      </c>
      <c r="X45" s="48">
        <f t="shared" si="38"/>
        <v>63325.118913678925</v>
      </c>
      <c r="Y45" s="48">
        <f t="shared" si="38"/>
        <v>61425.365346268554</v>
      </c>
      <c r="Z45" s="48">
        <f t="shared" si="38"/>
        <v>59582.604385880499</v>
      </c>
      <c r="AA45" s="48">
        <f t="shared" si="38"/>
        <v>57795.126254304079</v>
      </c>
      <c r="AB45" s="48">
        <f t="shared" si="38"/>
        <v>56061.272466674956</v>
      </c>
      <c r="AC45" s="48">
        <f t="shared" si="38"/>
        <v>54379.434292674705</v>
      </c>
      <c r="AD45" s="48">
        <f t="shared" si="38"/>
        <v>52748.051263894464</v>
      </c>
      <c r="AE45" s="48">
        <f t="shared" si="38"/>
        <v>51165.609725977629</v>
      </c>
      <c r="AF45" s="48">
        <f t="shared" si="38"/>
        <v>49630.641434198296</v>
      </c>
      <c r="AG45" s="48">
        <f t="shared" si="38"/>
        <v>48141.722191172346</v>
      </c>
      <c r="AH45" s="48">
        <f t="shared" si="38"/>
        <v>46697.470525437173</v>
      </c>
      <c r="AI45" s="29"/>
      <c r="AJ45" s="92">
        <f t="shared" si="33"/>
        <v>-0.53302529474562832</v>
      </c>
      <c r="AK45" s="64"/>
      <c r="AL45" s="61"/>
    </row>
    <row r="46" spans="2:38" x14ac:dyDescent="0.35">
      <c r="B46" s="39" t="s">
        <v>119</v>
      </c>
      <c r="C46" s="69" t="s">
        <v>108</v>
      </c>
      <c r="D46" s="29"/>
      <c r="E46" s="34">
        <v>-0.1</v>
      </c>
      <c r="F46" s="95"/>
      <c r="G46" s="34"/>
      <c r="H46" s="64"/>
      <c r="I46" s="112">
        <v>1E-3</v>
      </c>
      <c r="J46" s="59">
        <f>I46*($E$46+1)</f>
        <v>9.0000000000000008E-4</v>
      </c>
      <c r="K46" s="59">
        <f t="shared" ref="K46:AH46" si="39">J46*($E$46+1)</f>
        <v>8.1000000000000006E-4</v>
      </c>
      <c r="L46" s="59">
        <f t="shared" si="39"/>
        <v>7.2900000000000005E-4</v>
      </c>
      <c r="M46" s="59">
        <f t="shared" si="39"/>
        <v>6.5610000000000006E-4</v>
      </c>
      <c r="N46" s="59">
        <f t="shared" si="39"/>
        <v>5.9049000000000005E-4</v>
      </c>
      <c r="O46" s="59">
        <f t="shared" si="39"/>
        <v>5.3144100000000001E-4</v>
      </c>
      <c r="P46" s="59">
        <f t="shared" si="39"/>
        <v>4.782969E-4</v>
      </c>
      <c r="Q46" s="59">
        <f t="shared" si="39"/>
        <v>4.3046721E-4</v>
      </c>
      <c r="R46" s="59">
        <f t="shared" si="39"/>
        <v>3.8742048900000003E-4</v>
      </c>
      <c r="S46" s="59">
        <f t="shared" si="39"/>
        <v>3.4867844010000001E-4</v>
      </c>
      <c r="T46" s="59">
        <f t="shared" si="39"/>
        <v>3.1381059609000004E-4</v>
      </c>
      <c r="U46" s="59">
        <f t="shared" si="39"/>
        <v>2.8242953648100003E-4</v>
      </c>
      <c r="V46" s="59">
        <f t="shared" si="39"/>
        <v>2.5418658283290005E-4</v>
      </c>
      <c r="W46" s="59">
        <f t="shared" si="39"/>
        <v>2.2876792454961005E-4</v>
      </c>
      <c r="X46" s="59">
        <f t="shared" si="39"/>
        <v>2.0589113209464906E-4</v>
      </c>
      <c r="Y46" s="59">
        <f t="shared" si="39"/>
        <v>1.8530201888518417E-4</v>
      </c>
      <c r="Z46" s="59">
        <f t="shared" si="39"/>
        <v>1.6677181699666576E-4</v>
      </c>
      <c r="AA46" s="59">
        <f t="shared" si="39"/>
        <v>1.500946352969992E-4</v>
      </c>
      <c r="AB46" s="59">
        <f t="shared" si="39"/>
        <v>1.3508517176729929E-4</v>
      </c>
      <c r="AC46" s="59">
        <f t="shared" si="39"/>
        <v>1.2157665459056936E-4</v>
      </c>
      <c r="AD46" s="59">
        <f t="shared" si="39"/>
        <v>1.0941898913151243E-4</v>
      </c>
      <c r="AE46" s="59">
        <f t="shared" si="39"/>
        <v>9.8477090218361183E-5</v>
      </c>
      <c r="AF46" s="59">
        <f t="shared" si="39"/>
        <v>8.8629381196525064E-5</v>
      </c>
      <c r="AG46" s="59">
        <f t="shared" si="39"/>
        <v>7.9766443076872563E-5</v>
      </c>
      <c r="AH46" s="59">
        <f t="shared" si="39"/>
        <v>7.1789798769185303E-5</v>
      </c>
      <c r="AI46" s="29"/>
      <c r="AJ46" s="92">
        <f t="shared" si="33"/>
        <v>-0.92821020123081466</v>
      </c>
      <c r="AK46" s="64"/>
      <c r="AL46" s="61"/>
    </row>
    <row r="47" spans="2:38" x14ac:dyDescent="0.35">
      <c r="B47" s="43" t="s">
        <v>135</v>
      </c>
      <c r="C47" s="70" t="s">
        <v>0</v>
      </c>
      <c r="D47" s="29"/>
      <c r="E47" s="38"/>
      <c r="F47" s="38"/>
      <c r="G47" s="38"/>
      <c r="H47" s="64"/>
      <c r="I47" s="46">
        <f>I48*I49/1000</f>
        <v>7.5</v>
      </c>
      <c r="J47" s="46">
        <f>J48*J49/1000</f>
        <v>6.7500000000000009</v>
      </c>
      <c r="K47" s="46">
        <f t="shared" ref="K47:AH47" si="40">K48*K49/1000</f>
        <v>6.0750000000000011</v>
      </c>
      <c r="L47" s="46">
        <f t="shared" si="40"/>
        <v>5.467500000000002</v>
      </c>
      <c r="M47" s="46">
        <f t="shared" si="40"/>
        <v>4.9207500000000008</v>
      </c>
      <c r="N47" s="46">
        <f t="shared" si="40"/>
        <v>4.428675000000001</v>
      </c>
      <c r="O47" s="46">
        <f t="shared" si="40"/>
        <v>3.9858075000000017</v>
      </c>
      <c r="P47" s="46">
        <f t="shared" si="40"/>
        <v>3.5872267500000015</v>
      </c>
      <c r="Q47" s="46">
        <f t="shared" si="40"/>
        <v>3.2285040750000018</v>
      </c>
      <c r="R47" s="46">
        <f t="shared" si="40"/>
        <v>2.9056536675000015</v>
      </c>
      <c r="S47" s="46">
        <f t="shared" si="40"/>
        <v>2.615088300750001</v>
      </c>
      <c r="T47" s="46">
        <f t="shared" si="40"/>
        <v>2.3535794706750011</v>
      </c>
      <c r="U47" s="46">
        <f t="shared" si="40"/>
        <v>2.1182215236075006</v>
      </c>
      <c r="V47" s="46">
        <f t="shared" si="40"/>
        <v>1.9063993712467509</v>
      </c>
      <c r="W47" s="46">
        <f t="shared" si="40"/>
        <v>1.7157594341220761</v>
      </c>
      <c r="X47" s="46">
        <f t="shared" si="40"/>
        <v>1.5441834907098684</v>
      </c>
      <c r="Y47" s="46">
        <f t="shared" si="40"/>
        <v>1.3897651416388817</v>
      </c>
      <c r="Z47" s="46">
        <f t="shared" si="40"/>
        <v>1.2507886274749935</v>
      </c>
      <c r="AA47" s="46">
        <f t="shared" si="40"/>
        <v>1.1257097647274943</v>
      </c>
      <c r="AB47" s="46">
        <f t="shared" si="40"/>
        <v>1.0131387882547449</v>
      </c>
      <c r="AC47" s="46">
        <f t="shared" si="40"/>
        <v>0.91182490942927052</v>
      </c>
      <c r="AD47" s="46">
        <f t="shared" si="40"/>
        <v>0.82064241848634345</v>
      </c>
      <c r="AE47" s="46">
        <f t="shared" si="40"/>
        <v>0.73857817663770908</v>
      </c>
      <c r="AF47" s="46">
        <f t="shared" si="40"/>
        <v>0.66472035897393822</v>
      </c>
      <c r="AG47" s="46">
        <f t="shared" si="40"/>
        <v>0.59824832307654452</v>
      </c>
      <c r="AH47" s="46">
        <f t="shared" si="40"/>
        <v>0.53842349076889007</v>
      </c>
      <c r="AI47" s="29"/>
      <c r="AJ47" s="91">
        <f t="shared" ref="AJ47:AJ49" si="41">(AH47-I47)/I47</f>
        <v>-0.92821020123081466</v>
      </c>
      <c r="AK47" s="64"/>
      <c r="AL47" s="10"/>
    </row>
    <row r="48" spans="2:38" x14ac:dyDescent="0.35">
      <c r="B48" s="39" t="s">
        <v>29</v>
      </c>
      <c r="C48" s="69" t="s">
        <v>71</v>
      </c>
      <c r="D48" s="29"/>
      <c r="E48" s="35">
        <v>0</v>
      </c>
      <c r="F48" s="38"/>
      <c r="G48" s="35"/>
      <c r="H48" s="64"/>
      <c r="I48" s="110">
        <v>300000</v>
      </c>
      <c r="J48" s="48">
        <f t="shared" ref="J48:AH48" si="42">I48*($E$48+1)</f>
        <v>300000</v>
      </c>
      <c r="K48" s="48">
        <f t="shared" si="42"/>
        <v>300000</v>
      </c>
      <c r="L48" s="48">
        <f t="shared" si="42"/>
        <v>300000</v>
      </c>
      <c r="M48" s="48">
        <f t="shared" si="42"/>
        <v>300000</v>
      </c>
      <c r="N48" s="48">
        <f t="shared" si="42"/>
        <v>300000</v>
      </c>
      <c r="O48" s="48">
        <f t="shared" si="42"/>
        <v>300000</v>
      </c>
      <c r="P48" s="48">
        <f t="shared" si="42"/>
        <v>300000</v>
      </c>
      <c r="Q48" s="48">
        <f t="shared" si="42"/>
        <v>300000</v>
      </c>
      <c r="R48" s="48">
        <f t="shared" si="42"/>
        <v>300000</v>
      </c>
      <c r="S48" s="48">
        <f t="shared" si="42"/>
        <v>300000</v>
      </c>
      <c r="T48" s="48">
        <f t="shared" si="42"/>
        <v>300000</v>
      </c>
      <c r="U48" s="48">
        <f t="shared" si="42"/>
        <v>300000</v>
      </c>
      <c r="V48" s="48">
        <f t="shared" si="42"/>
        <v>300000</v>
      </c>
      <c r="W48" s="48">
        <f t="shared" si="42"/>
        <v>300000</v>
      </c>
      <c r="X48" s="48">
        <f t="shared" si="42"/>
        <v>300000</v>
      </c>
      <c r="Y48" s="48">
        <f t="shared" si="42"/>
        <v>300000</v>
      </c>
      <c r="Z48" s="48">
        <f t="shared" si="42"/>
        <v>300000</v>
      </c>
      <c r="AA48" s="48">
        <f t="shared" si="42"/>
        <v>300000</v>
      </c>
      <c r="AB48" s="48">
        <f t="shared" si="42"/>
        <v>300000</v>
      </c>
      <c r="AC48" s="48">
        <f t="shared" si="42"/>
        <v>300000</v>
      </c>
      <c r="AD48" s="48">
        <f t="shared" si="42"/>
        <v>300000</v>
      </c>
      <c r="AE48" s="48">
        <f t="shared" si="42"/>
        <v>300000</v>
      </c>
      <c r="AF48" s="48">
        <f t="shared" si="42"/>
        <v>300000</v>
      </c>
      <c r="AG48" s="48">
        <f t="shared" si="42"/>
        <v>300000</v>
      </c>
      <c r="AH48" s="48">
        <f t="shared" si="42"/>
        <v>300000</v>
      </c>
      <c r="AI48" s="29"/>
      <c r="AJ48" s="92">
        <f t="shared" si="41"/>
        <v>0</v>
      </c>
      <c r="AK48" s="64"/>
      <c r="AL48" s="61"/>
    </row>
    <row r="49" spans="2:38" x14ac:dyDescent="0.35">
      <c r="B49" s="39" t="s">
        <v>66</v>
      </c>
      <c r="C49" s="69" t="s">
        <v>72</v>
      </c>
      <c r="D49" s="29"/>
      <c r="E49" s="34">
        <v>-0.1</v>
      </c>
      <c r="F49" s="95"/>
      <c r="G49" s="34"/>
      <c r="H49" s="64"/>
      <c r="I49" s="112">
        <v>2.5000000000000001E-2</v>
      </c>
      <c r="J49" s="59">
        <f t="shared" ref="J49:AH49" si="43">I49*($E$49+1)</f>
        <v>2.2500000000000003E-2</v>
      </c>
      <c r="K49" s="59">
        <f t="shared" si="43"/>
        <v>2.0250000000000004E-2</v>
      </c>
      <c r="L49" s="59">
        <f t="shared" si="43"/>
        <v>1.8225000000000005E-2</v>
      </c>
      <c r="M49" s="59">
        <f t="shared" si="43"/>
        <v>1.6402500000000004E-2</v>
      </c>
      <c r="N49" s="59">
        <f t="shared" si="43"/>
        <v>1.4762250000000005E-2</v>
      </c>
      <c r="O49" s="59">
        <f t="shared" si="43"/>
        <v>1.3286025000000005E-2</v>
      </c>
      <c r="P49" s="59">
        <f t="shared" si="43"/>
        <v>1.1957422500000005E-2</v>
      </c>
      <c r="Q49" s="59">
        <f t="shared" si="43"/>
        <v>1.0761680250000006E-2</v>
      </c>
      <c r="R49" s="59">
        <f t="shared" si="43"/>
        <v>9.685512225000005E-3</v>
      </c>
      <c r="S49" s="59">
        <f t="shared" si="43"/>
        <v>8.7169610025000042E-3</v>
      </c>
      <c r="T49" s="59">
        <f t="shared" si="43"/>
        <v>7.8452649022500032E-3</v>
      </c>
      <c r="U49" s="59">
        <f t="shared" si="43"/>
        <v>7.0607384120250031E-3</v>
      </c>
      <c r="V49" s="59">
        <f t="shared" si="43"/>
        <v>6.3546645708225033E-3</v>
      </c>
      <c r="W49" s="59">
        <f t="shared" si="43"/>
        <v>5.7191981137402533E-3</v>
      </c>
      <c r="X49" s="59">
        <f t="shared" si="43"/>
        <v>5.1472783023662283E-3</v>
      </c>
      <c r="Y49" s="59">
        <f t="shared" si="43"/>
        <v>4.6325504721296054E-3</v>
      </c>
      <c r="Z49" s="59">
        <f t="shared" si="43"/>
        <v>4.1692954249166452E-3</v>
      </c>
      <c r="AA49" s="59">
        <f t="shared" si="43"/>
        <v>3.7523658824249809E-3</v>
      </c>
      <c r="AB49" s="59">
        <f t="shared" si="43"/>
        <v>3.377129294182483E-3</v>
      </c>
      <c r="AC49" s="59">
        <f t="shared" si="43"/>
        <v>3.039416364764235E-3</v>
      </c>
      <c r="AD49" s="59">
        <f t="shared" si="43"/>
        <v>2.7354747282878115E-3</v>
      </c>
      <c r="AE49" s="59">
        <f t="shared" si="43"/>
        <v>2.4619272554590303E-3</v>
      </c>
      <c r="AF49" s="59">
        <f t="shared" si="43"/>
        <v>2.2157345299131273E-3</v>
      </c>
      <c r="AG49" s="59">
        <f t="shared" si="43"/>
        <v>1.9941610769218148E-3</v>
      </c>
      <c r="AH49" s="59">
        <f t="shared" si="43"/>
        <v>1.7947449692296334E-3</v>
      </c>
      <c r="AI49" s="29"/>
      <c r="AJ49" s="92">
        <f t="shared" si="41"/>
        <v>-0.92821020123081466</v>
      </c>
      <c r="AK49" s="64"/>
      <c r="AL49" s="61"/>
    </row>
    <row r="50" spans="2:38" x14ac:dyDescent="0.35">
      <c r="B50" s="43" t="s">
        <v>136</v>
      </c>
      <c r="C50" s="70" t="s">
        <v>0</v>
      </c>
      <c r="D50" s="29"/>
      <c r="E50" s="38"/>
      <c r="F50" s="38"/>
      <c r="G50" s="38"/>
      <c r="H50" s="64"/>
      <c r="I50" s="46">
        <f>(I51*I52+I53*I54)/1000</f>
        <v>33</v>
      </c>
      <c r="J50" s="46">
        <f t="shared" ref="J50:AH50" si="44">(J51*J52+J53*J54)/1000</f>
        <v>28.809000000000001</v>
      </c>
      <c r="K50" s="46">
        <f t="shared" si="44"/>
        <v>25.150257</v>
      </c>
      <c r="L50" s="46">
        <f t="shared" si="44"/>
        <v>21.956174361000006</v>
      </c>
      <c r="M50" s="46">
        <f t="shared" si="44"/>
        <v>19.167740217153003</v>
      </c>
      <c r="N50" s="46">
        <f t="shared" si="44"/>
        <v>16.733437209574571</v>
      </c>
      <c r="O50" s="46">
        <f t="shared" si="44"/>
        <v>14.608290683958604</v>
      </c>
      <c r="P50" s="46">
        <f t="shared" si="44"/>
        <v>12.753037767095863</v>
      </c>
      <c r="Q50" s="46">
        <f t="shared" si="44"/>
        <v>11.133401970674688</v>
      </c>
      <c r="R50" s="46">
        <f t="shared" si="44"/>
        <v>9.7194599203990002</v>
      </c>
      <c r="S50" s="46">
        <f t="shared" si="44"/>
        <v>8.4850885105083282</v>
      </c>
      <c r="T50" s="46">
        <f t="shared" si="44"/>
        <v>7.4074822696737703</v>
      </c>
      <c r="U50" s="46">
        <f t="shared" si="44"/>
        <v>6.4667320214252015</v>
      </c>
      <c r="V50" s="46">
        <f t="shared" si="44"/>
        <v>5.6454570547042007</v>
      </c>
      <c r="W50" s="46">
        <f t="shared" si="44"/>
        <v>4.9284840087567661</v>
      </c>
      <c r="X50" s="46">
        <f t="shared" si="44"/>
        <v>4.3025665396446566</v>
      </c>
      <c r="Y50" s="46">
        <f t="shared" si="44"/>
        <v>3.7561405891097857</v>
      </c>
      <c r="Z50" s="46">
        <f t="shared" si="44"/>
        <v>3.2791107342928432</v>
      </c>
      <c r="AA50" s="46">
        <f t="shared" si="44"/>
        <v>2.8626636710376521</v>
      </c>
      <c r="AB50" s="46">
        <f t="shared" si="44"/>
        <v>2.49910538481587</v>
      </c>
      <c r="AC50" s="46">
        <f t="shared" si="44"/>
        <v>2.1817190009442546</v>
      </c>
      <c r="AD50" s="46">
        <f t="shared" si="44"/>
        <v>1.9046406878243343</v>
      </c>
      <c r="AE50" s="46">
        <f t="shared" si="44"/>
        <v>1.6627513204706439</v>
      </c>
      <c r="AF50" s="46">
        <f t="shared" si="44"/>
        <v>1.4515819027708718</v>
      </c>
      <c r="AG50" s="46">
        <f t="shared" si="44"/>
        <v>1.2672310011189711</v>
      </c>
      <c r="AH50" s="46">
        <f t="shared" si="44"/>
        <v>1.1062926639768618</v>
      </c>
      <c r="AI50" s="29"/>
      <c r="AJ50" s="91">
        <f t="shared" ref="AJ50:AJ54" si="45">(AH50-I50)/I50</f>
        <v>-0.96647597987948897</v>
      </c>
      <c r="AK50" s="64"/>
      <c r="AL50" s="10"/>
    </row>
    <row r="51" spans="2:38" x14ac:dyDescent="0.35">
      <c r="B51" s="39" t="s">
        <v>116</v>
      </c>
      <c r="C51" s="71" t="s">
        <v>87</v>
      </c>
      <c r="D51" s="29"/>
      <c r="E51" s="35">
        <v>-0.03</v>
      </c>
      <c r="F51" s="38"/>
      <c r="G51" s="35"/>
      <c r="H51" s="64"/>
      <c r="I51" s="110">
        <v>50000</v>
      </c>
      <c r="J51" s="48">
        <f t="shared" ref="J51:AH51" si="46">I51*($E$51+1)</f>
        <v>48500</v>
      </c>
      <c r="K51" s="48">
        <f t="shared" si="46"/>
        <v>47045</v>
      </c>
      <c r="L51" s="48">
        <f t="shared" si="46"/>
        <v>45633.65</v>
      </c>
      <c r="M51" s="48">
        <f t="shared" si="46"/>
        <v>44264.640500000001</v>
      </c>
      <c r="N51" s="48">
        <f t="shared" si="46"/>
        <v>42936.701285000003</v>
      </c>
      <c r="O51" s="48">
        <f t="shared" si="46"/>
        <v>41648.600246450005</v>
      </c>
      <c r="P51" s="48">
        <f t="shared" si="46"/>
        <v>40399.142239056506</v>
      </c>
      <c r="Q51" s="48">
        <f t="shared" si="46"/>
        <v>39187.16797188481</v>
      </c>
      <c r="R51" s="48">
        <f t="shared" si="46"/>
        <v>38011.552932728264</v>
      </c>
      <c r="S51" s="48">
        <f t="shared" si="46"/>
        <v>36871.206344746417</v>
      </c>
      <c r="T51" s="48">
        <f t="shared" si="46"/>
        <v>35765.07015440402</v>
      </c>
      <c r="U51" s="48">
        <f t="shared" si="46"/>
        <v>34692.118049771896</v>
      </c>
      <c r="V51" s="48">
        <f t="shared" si="46"/>
        <v>33651.354508278739</v>
      </c>
      <c r="W51" s="48">
        <f t="shared" si="46"/>
        <v>32641.813873030376</v>
      </c>
      <c r="X51" s="48">
        <f t="shared" si="46"/>
        <v>31662.559456839463</v>
      </c>
      <c r="Y51" s="48">
        <f t="shared" si="46"/>
        <v>30712.682673134277</v>
      </c>
      <c r="Z51" s="48">
        <f t="shared" si="46"/>
        <v>29791.302192940249</v>
      </c>
      <c r="AA51" s="48">
        <f t="shared" si="46"/>
        <v>28897.56312715204</v>
      </c>
      <c r="AB51" s="48">
        <f t="shared" si="46"/>
        <v>28030.636233337478</v>
      </c>
      <c r="AC51" s="48">
        <f t="shared" si="46"/>
        <v>27189.717146337352</v>
      </c>
      <c r="AD51" s="48">
        <f t="shared" si="46"/>
        <v>26374.025631947232</v>
      </c>
      <c r="AE51" s="48">
        <f t="shared" si="46"/>
        <v>25582.804862988814</v>
      </c>
      <c r="AF51" s="48">
        <f t="shared" si="46"/>
        <v>24815.320717099148</v>
      </c>
      <c r="AG51" s="48">
        <f t="shared" si="46"/>
        <v>24070.861095586173</v>
      </c>
      <c r="AH51" s="48">
        <f t="shared" si="46"/>
        <v>23348.735262718586</v>
      </c>
      <c r="AI51" s="29"/>
      <c r="AJ51" s="92">
        <f t="shared" si="45"/>
        <v>-0.53302529474562832</v>
      </c>
      <c r="AK51" s="64"/>
      <c r="AL51" s="61"/>
    </row>
    <row r="52" spans="2:38" x14ac:dyDescent="0.35">
      <c r="B52" s="39" t="s">
        <v>120</v>
      </c>
      <c r="C52" s="71" t="s">
        <v>109</v>
      </c>
      <c r="D52" s="29"/>
      <c r="E52" s="34">
        <v>-0.1</v>
      </c>
      <c r="F52" s="95"/>
      <c r="G52" s="34"/>
      <c r="H52" s="64"/>
      <c r="I52" s="113">
        <f>'04. Emissionsfaktorer'!C45</f>
        <v>0.46</v>
      </c>
      <c r="J52" s="48">
        <f t="shared" ref="J52:AH52" si="47">I52*($E$52+1)</f>
        <v>0.41400000000000003</v>
      </c>
      <c r="K52" s="48">
        <f t="shared" si="47"/>
        <v>0.37260000000000004</v>
      </c>
      <c r="L52" s="48">
        <f t="shared" si="47"/>
        <v>0.33534000000000003</v>
      </c>
      <c r="M52" s="48">
        <f t="shared" si="47"/>
        <v>0.30180600000000002</v>
      </c>
      <c r="N52" s="48">
        <f t="shared" si="47"/>
        <v>0.27162540000000002</v>
      </c>
      <c r="O52" s="48">
        <f t="shared" si="47"/>
        <v>0.24446286000000003</v>
      </c>
      <c r="P52" s="48">
        <f t="shared" si="47"/>
        <v>0.22001657400000002</v>
      </c>
      <c r="Q52" s="48">
        <f t="shared" si="47"/>
        <v>0.19801491660000003</v>
      </c>
      <c r="R52" s="48">
        <f t="shared" si="47"/>
        <v>0.17821342494000003</v>
      </c>
      <c r="S52" s="48">
        <f t="shared" si="47"/>
        <v>0.16039208244600003</v>
      </c>
      <c r="T52" s="48">
        <f t="shared" si="47"/>
        <v>0.14435287420140003</v>
      </c>
      <c r="U52" s="48">
        <f t="shared" si="47"/>
        <v>0.12991758678126003</v>
      </c>
      <c r="V52" s="48">
        <f t="shared" si="47"/>
        <v>0.11692582810313402</v>
      </c>
      <c r="W52" s="48">
        <f t="shared" si="47"/>
        <v>0.10523324529282062</v>
      </c>
      <c r="X52" s="48">
        <f t="shared" si="47"/>
        <v>9.4709920763538555E-2</v>
      </c>
      <c r="Y52" s="48">
        <f t="shared" si="47"/>
        <v>8.5238928687184704E-2</v>
      </c>
      <c r="Z52" s="48">
        <f t="shared" si="47"/>
        <v>7.671503581846624E-2</v>
      </c>
      <c r="AA52" s="48">
        <f t="shared" si="47"/>
        <v>6.9043532236619617E-2</v>
      </c>
      <c r="AB52" s="48">
        <f t="shared" si="47"/>
        <v>6.2139179012957658E-2</v>
      </c>
      <c r="AC52" s="48">
        <f t="shared" si="47"/>
        <v>5.5925261111661892E-2</v>
      </c>
      <c r="AD52" s="48">
        <f t="shared" si="47"/>
        <v>5.0332735000495704E-2</v>
      </c>
      <c r="AE52" s="48">
        <f t="shared" si="47"/>
        <v>4.5299461500446135E-2</v>
      </c>
      <c r="AF52" s="48">
        <f t="shared" si="47"/>
        <v>4.076951535040152E-2</v>
      </c>
      <c r="AG52" s="48">
        <f t="shared" si="47"/>
        <v>3.6692563815361366E-2</v>
      </c>
      <c r="AH52" s="48">
        <f t="shared" si="47"/>
        <v>3.3023307433825227E-2</v>
      </c>
      <c r="AI52" s="29"/>
      <c r="AJ52" s="92">
        <f t="shared" si="45"/>
        <v>-0.92821020123081466</v>
      </c>
      <c r="AK52" s="64"/>
      <c r="AL52" s="61"/>
    </row>
    <row r="53" spans="2:38" x14ac:dyDescent="0.35">
      <c r="B53" s="39" t="s">
        <v>118</v>
      </c>
      <c r="C53" s="71" t="s">
        <v>87</v>
      </c>
      <c r="D53" s="29"/>
      <c r="E53" s="35">
        <v>-0.03</v>
      </c>
      <c r="F53" s="38"/>
      <c r="G53" s="35"/>
      <c r="H53" s="64"/>
      <c r="I53" s="110">
        <v>50000</v>
      </c>
      <c r="J53" s="48">
        <f t="shared" ref="J53:AH53" si="48">I53*($E$53+1)</f>
        <v>48500</v>
      </c>
      <c r="K53" s="48">
        <f t="shared" si="48"/>
        <v>47045</v>
      </c>
      <c r="L53" s="48">
        <f t="shared" si="48"/>
        <v>45633.65</v>
      </c>
      <c r="M53" s="48">
        <f t="shared" si="48"/>
        <v>44264.640500000001</v>
      </c>
      <c r="N53" s="48">
        <f t="shared" si="48"/>
        <v>42936.701285000003</v>
      </c>
      <c r="O53" s="48">
        <f t="shared" si="48"/>
        <v>41648.600246450005</v>
      </c>
      <c r="P53" s="48">
        <f t="shared" si="48"/>
        <v>40399.142239056506</v>
      </c>
      <c r="Q53" s="48">
        <f t="shared" si="48"/>
        <v>39187.16797188481</v>
      </c>
      <c r="R53" s="48">
        <f t="shared" si="48"/>
        <v>38011.552932728264</v>
      </c>
      <c r="S53" s="48">
        <f t="shared" si="48"/>
        <v>36871.206344746417</v>
      </c>
      <c r="T53" s="48">
        <f t="shared" si="48"/>
        <v>35765.07015440402</v>
      </c>
      <c r="U53" s="48">
        <f t="shared" si="48"/>
        <v>34692.118049771896</v>
      </c>
      <c r="V53" s="48">
        <f t="shared" si="48"/>
        <v>33651.354508278739</v>
      </c>
      <c r="W53" s="48">
        <f t="shared" si="48"/>
        <v>32641.813873030376</v>
      </c>
      <c r="X53" s="48">
        <f t="shared" si="48"/>
        <v>31662.559456839463</v>
      </c>
      <c r="Y53" s="48">
        <f t="shared" si="48"/>
        <v>30712.682673134277</v>
      </c>
      <c r="Z53" s="48">
        <f t="shared" si="48"/>
        <v>29791.302192940249</v>
      </c>
      <c r="AA53" s="48">
        <f t="shared" si="48"/>
        <v>28897.56312715204</v>
      </c>
      <c r="AB53" s="48">
        <f t="shared" si="48"/>
        <v>28030.636233337478</v>
      </c>
      <c r="AC53" s="48">
        <f t="shared" si="48"/>
        <v>27189.717146337352</v>
      </c>
      <c r="AD53" s="48">
        <f t="shared" si="48"/>
        <v>26374.025631947232</v>
      </c>
      <c r="AE53" s="48">
        <f t="shared" si="48"/>
        <v>25582.804862988814</v>
      </c>
      <c r="AF53" s="48">
        <f t="shared" si="48"/>
        <v>24815.320717099148</v>
      </c>
      <c r="AG53" s="48">
        <f t="shared" si="48"/>
        <v>24070.861095586173</v>
      </c>
      <c r="AH53" s="48">
        <f t="shared" si="48"/>
        <v>23348.735262718586</v>
      </c>
      <c r="AI53" s="29"/>
      <c r="AJ53" s="92">
        <f t="shared" si="45"/>
        <v>-0.53302529474562832</v>
      </c>
      <c r="AK53" s="64"/>
      <c r="AL53" s="61"/>
    </row>
    <row r="54" spans="2:38" x14ac:dyDescent="0.35">
      <c r="B54" s="39" t="s">
        <v>121</v>
      </c>
      <c r="C54" s="71" t="s">
        <v>110</v>
      </c>
      <c r="D54" s="29"/>
      <c r="E54" s="34">
        <v>-0.1</v>
      </c>
      <c r="F54" s="95"/>
      <c r="G54" s="34"/>
      <c r="H54" s="64"/>
      <c r="I54" s="113">
        <f>'04. Emissionsfaktorer'!C46</f>
        <v>0.2</v>
      </c>
      <c r="J54" s="48">
        <f t="shared" ref="J54:AH54" si="49">I54*($E$54+1)</f>
        <v>0.18000000000000002</v>
      </c>
      <c r="K54" s="48">
        <f t="shared" si="49"/>
        <v>0.16200000000000003</v>
      </c>
      <c r="L54" s="48">
        <f t="shared" si="49"/>
        <v>0.14580000000000004</v>
      </c>
      <c r="M54" s="48">
        <f t="shared" si="49"/>
        <v>0.13122000000000003</v>
      </c>
      <c r="N54" s="48">
        <f t="shared" si="49"/>
        <v>0.11809800000000004</v>
      </c>
      <c r="O54" s="48">
        <f t="shared" si="49"/>
        <v>0.10628820000000004</v>
      </c>
      <c r="P54" s="48">
        <f t="shared" si="49"/>
        <v>9.5659380000000044E-2</v>
      </c>
      <c r="Q54" s="48">
        <f t="shared" si="49"/>
        <v>8.6093442000000048E-2</v>
      </c>
      <c r="R54" s="48">
        <f t="shared" si="49"/>
        <v>7.748409780000004E-2</v>
      </c>
      <c r="S54" s="48">
        <f t="shared" si="49"/>
        <v>6.9735688020000033E-2</v>
      </c>
      <c r="T54" s="48">
        <f t="shared" si="49"/>
        <v>6.2762119218000026E-2</v>
      </c>
      <c r="U54" s="48">
        <f t="shared" si="49"/>
        <v>5.6485907296200025E-2</v>
      </c>
      <c r="V54" s="48">
        <f t="shared" si="49"/>
        <v>5.0837316566580026E-2</v>
      </c>
      <c r="W54" s="48">
        <f t="shared" si="49"/>
        <v>4.5753584909922027E-2</v>
      </c>
      <c r="X54" s="48">
        <f t="shared" si="49"/>
        <v>4.1178226418929827E-2</v>
      </c>
      <c r="Y54" s="48">
        <f t="shared" si="49"/>
        <v>3.7060403777036843E-2</v>
      </c>
      <c r="Z54" s="48">
        <f t="shared" si="49"/>
        <v>3.3354363399333162E-2</v>
      </c>
      <c r="AA54" s="48">
        <f t="shared" si="49"/>
        <v>3.0018927059399847E-2</v>
      </c>
      <c r="AB54" s="48">
        <f t="shared" si="49"/>
        <v>2.7017034353459864E-2</v>
      </c>
      <c r="AC54" s="48">
        <f t="shared" si="49"/>
        <v>2.431533091811388E-2</v>
      </c>
      <c r="AD54" s="48">
        <f t="shared" si="49"/>
        <v>2.1883797826302492E-2</v>
      </c>
      <c r="AE54" s="48">
        <f t="shared" si="49"/>
        <v>1.9695418043672242E-2</v>
      </c>
      <c r="AF54" s="48">
        <f t="shared" si="49"/>
        <v>1.7725876239305018E-2</v>
      </c>
      <c r="AG54" s="48">
        <f t="shared" si="49"/>
        <v>1.5953288615374518E-2</v>
      </c>
      <c r="AH54" s="48">
        <f t="shared" si="49"/>
        <v>1.4357959753837067E-2</v>
      </c>
      <c r="AI54" s="29"/>
      <c r="AJ54" s="92">
        <f t="shared" si="45"/>
        <v>-0.92821020123081466</v>
      </c>
      <c r="AK54" s="64"/>
      <c r="AL54" s="61"/>
    </row>
    <row r="55" spans="2:38" x14ac:dyDescent="0.35">
      <c r="B55" s="43" t="s">
        <v>137</v>
      </c>
      <c r="C55" s="67" t="s">
        <v>0</v>
      </c>
      <c r="D55" s="29"/>
      <c r="E55" s="38"/>
      <c r="F55" s="38"/>
      <c r="G55" s="38"/>
      <c r="H55" s="64"/>
      <c r="I55" s="46">
        <f>(I56*I57+I58*I59+I60*I61)/1000</f>
        <v>2731.65</v>
      </c>
      <c r="J55" s="46">
        <f t="shared" ref="J55:AH55" si="50">(J56*J57+J58*J59+J60*J61)/1000</f>
        <v>2465.3550000000005</v>
      </c>
      <c r="K55" s="46">
        <f t="shared" si="50"/>
        <v>2225.0240625000001</v>
      </c>
      <c r="L55" s="46">
        <f t="shared" si="50"/>
        <v>2008.1256614062499</v>
      </c>
      <c r="M55" s="46">
        <f t="shared" si="50"/>
        <v>1812.3750974191405</v>
      </c>
      <c r="N55" s="46">
        <f t="shared" si="50"/>
        <v>1635.7104321207742</v>
      </c>
      <c r="O55" s="46">
        <f t="shared" si="50"/>
        <v>1476.2707685189985</v>
      </c>
      <c r="P55" s="46">
        <f t="shared" si="50"/>
        <v>1332.3766492653965</v>
      </c>
      <c r="Q55" s="46">
        <f t="shared" si="50"/>
        <v>1202.51236607132</v>
      </c>
      <c r="R55" s="46">
        <f t="shared" si="50"/>
        <v>1085.3099939777362</v>
      </c>
      <c r="S55" s="46">
        <f t="shared" si="50"/>
        <v>979.53498230343985</v>
      </c>
      <c r="T55" s="46">
        <f t="shared" si="50"/>
        <v>884.07315049353429</v>
      </c>
      <c r="U55" s="46">
        <f t="shared" si="50"/>
        <v>797.91895188862634</v>
      </c>
      <c r="V55" s="46">
        <f t="shared" si="50"/>
        <v>720.16488179087571</v>
      </c>
      <c r="W55" s="46">
        <f t="shared" si="50"/>
        <v>649.99191825651678</v>
      </c>
      <c r="X55" s="46">
        <f t="shared" si="50"/>
        <v>586.66089492273261</v>
      </c>
      <c r="Y55" s="46">
        <f t="shared" si="50"/>
        <v>529.50471499436992</v>
      </c>
      <c r="Z55" s="46">
        <f t="shared" si="50"/>
        <v>477.92132437636207</v>
      </c>
      <c r="AA55" s="46">
        <f t="shared" si="50"/>
        <v>431.36736993421573</v>
      </c>
      <c r="AB55" s="46">
        <f t="shared" si="50"/>
        <v>389.35247608172375</v>
      </c>
      <c r="AC55" s="46">
        <f t="shared" si="50"/>
        <v>351.43407940824034</v>
      </c>
      <c r="AD55" s="46">
        <f t="shared" si="50"/>
        <v>317.21276693597309</v>
      </c>
      <c r="AE55" s="46">
        <f t="shared" si="50"/>
        <v>286.32806890274833</v>
      </c>
      <c r="AF55" s="46">
        <f t="shared" si="50"/>
        <v>258.45466175345967</v>
      </c>
      <c r="AG55" s="46">
        <f t="shared" si="50"/>
        <v>233.29894134435375</v>
      </c>
      <c r="AH55" s="46">
        <f t="shared" si="50"/>
        <v>210.59593026395004</v>
      </c>
      <c r="AI55" s="29"/>
      <c r="AJ55" s="91">
        <f t="shared" ref="AJ55:AJ61" si="51">(AH55-I55)/I55</f>
        <v>-0.92290522934345542</v>
      </c>
      <c r="AK55" s="64"/>
      <c r="AL55" s="10"/>
    </row>
    <row r="56" spans="2:38" x14ac:dyDescent="0.35">
      <c r="B56" s="39" t="s">
        <v>122</v>
      </c>
      <c r="C56" s="71" t="s">
        <v>90</v>
      </c>
      <c r="D56" s="29"/>
      <c r="E56" s="35">
        <v>-0.05</v>
      </c>
      <c r="F56" s="38"/>
      <c r="G56" s="35"/>
      <c r="H56" s="64"/>
      <c r="I56" s="110">
        <v>10000000</v>
      </c>
      <c r="J56" s="48">
        <f t="shared" ref="J56:AH56" si="52">I56*($E$56+1)</f>
        <v>9500000</v>
      </c>
      <c r="K56" s="48">
        <f t="shared" si="52"/>
        <v>9025000</v>
      </c>
      <c r="L56" s="48">
        <f t="shared" si="52"/>
        <v>8573750</v>
      </c>
      <c r="M56" s="48">
        <f t="shared" si="52"/>
        <v>8145062.5</v>
      </c>
      <c r="N56" s="48">
        <f t="shared" si="52"/>
        <v>7737809.375</v>
      </c>
      <c r="O56" s="48">
        <f t="shared" si="52"/>
        <v>7350918.90625</v>
      </c>
      <c r="P56" s="48">
        <f t="shared" si="52"/>
        <v>6983372.9609375</v>
      </c>
      <c r="Q56" s="48">
        <f t="shared" si="52"/>
        <v>6634204.3128906246</v>
      </c>
      <c r="R56" s="48">
        <f t="shared" si="52"/>
        <v>6302494.0972460927</v>
      </c>
      <c r="S56" s="48">
        <f t="shared" si="52"/>
        <v>5987369.3923837878</v>
      </c>
      <c r="T56" s="48">
        <f t="shared" si="52"/>
        <v>5688000.9227645984</v>
      </c>
      <c r="U56" s="48">
        <f t="shared" si="52"/>
        <v>5403600.8766263686</v>
      </c>
      <c r="V56" s="48">
        <f t="shared" si="52"/>
        <v>5133420.83279505</v>
      </c>
      <c r="W56" s="48">
        <f t="shared" si="52"/>
        <v>4876749.7911552973</v>
      </c>
      <c r="X56" s="48">
        <f t="shared" si="52"/>
        <v>4632912.3015975319</v>
      </c>
      <c r="Y56" s="48">
        <f t="shared" si="52"/>
        <v>4401266.6865176549</v>
      </c>
      <c r="Z56" s="48">
        <f t="shared" si="52"/>
        <v>4181203.3521917718</v>
      </c>
      <c r="AA56" s="48">
        <f t="shared" si="52"/>
        <v>3972143.1845821831</v>
      </c>
      <c r="AB56" s="48">
        <f t="shared" si="52"/>
        <v>3773536.0253530736</v>
      </c>
      <c r="AC56" s="48">
        <f t="shared" si="52"/>
        <v>3584859.2240854199</v>
      </c>
      <c r="AD56" s="48">
        <f t="shared" si="52"/>
        <v>3405616.2628811486</v>
      </c>
      <c r="AE56" s="48">
        <f t="shared" si="52"/>
        <v>3235335.4497370911</v>
      </c>
      <c r="AF56" s="48">
        <f t="shared" si="52"/>
        <v>3073568.6772502363</v>
      </c>
      <c r="AG56" s="48">
        <f t="shared" si="52"/>
        <v>2919890.2433877243</v>
      </c>
      <c r="AH56" s="48">
        <f t="shared" si="52"/>
        <v>2773895.731218338</v>
      </c>
      <c r="AI56" s="29"/>
      <c r="AJ56" s="92">
        <f t="shared" si="51"/>
        <v>-0.72261042687816623</v>
      </c>
      <c r="AK56" s="64"/>
      <c r="AL56" s="61"/>
    </row>
    <row r="57" spans="2:38" x14ac:dyDescent="0.35">
      <c r="B57" s="39" t="s">
        <v>204</v>
      </c>
      <c r="C57" s="71" t="s">
        <v>91</v>
      </c>
      <c r="D57" s="29"/>
      <c r="E57" s="35">
        <v>-0.05</v>
      </c>
      <c r="F57" s="38"/>
      <c r="G57" s="35"/>
      <c r="H57" s="64"/>
      <c r="I57" s="112">
        <v>0.27300000000000002</v>
      </c>
      <c r="J57" s="59">
        <f t="shared" ref="J57:AH57" si="53">I57*($E$57+1)</f>
        <v>0.25935000000000002</v>
      </c>
      <c r="K57" s="59">
        <f t="shared" si="53"/>
        <v>0.2463825</v>
      </c>
      <c r="L57" s="59">
        <f t="shared" si="53"/>
        <v>0.23406337499999999</v>
      </c>
      <c r="M57" s="59">
        <f t="shared" si="53"/>
        <v>0.22236020624999997</v>
      </c>
      <c r="N57" s="59">
        <f t="shared" si="53"/>
        <v>0.21124219593749996</v>
      </c>
      <c r="O57" s="59">
        <f t="shared" si="53"/>
        <v>0.20068008614062496</v>
      </c>
      <c r="P57" s="59">
        <f t="shared" si="53"/>
        <v>0.19064608183359372</v>
      </c>
      <c r="Q57" s="59">
        <f t="shared" si="53"/>
        <v>0.18111377774191403</v>
      </c>
      <c r="R57" s="59">
        <f t="shared" si="53"/>
        <v>0.17205808885481833</v>
      </c>
      <c r="S57" s="59">
        <f t="shared" si="53"/>
        <v>0.1634551844120774</v>
      </c>
      <c r="T57" s="59">
        <f t="shared" si="53"/>
        <v>0.15528242519147353</v>
      </c>
      <c r="U57" s="59">
        <f t="shared" si="53"/>
        <v>0.14751830393189985</v>
      </c>
      <c r="V57" s="59">
        <f t="shared" si="53"/>
        <v>0.14014238873530485</v>
      </c>
      <c r="W57" s="59">
        <f t="shared" si="53"/>
        <v>0.13313526929853961</v>
      </c>
      <c r="X57" s="59">
        <f t="shared" si="53"/>
        <v>0.12647850583361261</v>
      </c>
      <c r="Y57" s="59">
        <f t="shared" si="53"/>
        <v>0.12015458054193198</v>
      </c>
      <c r="Z57" s="59">
        <f t="shared" si="53"/>
        <v>0.11414685151483538</v>
      </c>
      <c r="AA57" s="59">
        <f t="shared" si="53"/>
        <v>0.1084395089390936</v>
      </c>
      <c r="AB57" s="59">
        <f t="shared" si="53"/>
        <v>0.10301753349213891</v>
      </c>
      <c r="AC57" s="59">
        <f t="shared" si="53"/>
        <v>9.7866656817531955E-2</v>
      </c>
      <c r="AD57" s="59">
        <f t="shared" si="53"/>
        <v>9.297332397665535E-2</v>
      </c>
      <c r="AE57" s="59">
        <f t="shared" si="53"/>
        <v>8.8324657777822585E-2</v>
      </c>
      <c r="AF57" s="59">
        <f t="shared" si="53"/>
        <v>8.3908424888931452E-2</v>
      </c>
      <c r="AG57" s="59">
        <f t="shared" si="53"/>
        <v>7.9713003644484873E-2</v>
      </c>
      <c r="AH57" s="59">
        <f t="shared" si="53"/>
        <v>7.572735346226063E-2</v>
      </c>
      <c r="AI57" s="29"/>
      <c r="AJ57" s="92">
        <f t="shared" si="51"/>
        <v>-0.72261042687816623</v>
      </c>
      <c r="AK57" s="64"/>
      <c r="AL57" s="61"/>
    </row>
    <row r="58" spans="2:38" x14ac:dyDescent="0.35">
      <c r="B58" s="39" t="s">
        <v>123</v>
      </c>
      <c r="C58" s="71" t="s">
        <v>90</v>
      </c>
      <c r="D58" s="29"/>
      <c r="E58" s="35">
        <v>0</v>
      </c>
      <c r="F58" s="38"/>
      <c r="G58" s="35"/>
      <c r="H58" s="64"/>
      <c r="I58" s="110">
        <v>1500000</v>
      </c>
      <c r="J58" s="48">
        <f t="shared" ref="J58:AH58" si="54">I58*($E$58+1)</f>
        <v>1500000</v>
      </c>
      <c r="K58" s="48">
        <f t="shared" si="54"/>
        <v>1500000</v>
      </c>
      <c r="L58" s="48">
        <f t="shared" si="54"/>
        <v>1500000</v>
      </c>
      <c r="M58" s="48">
        <f t="shared" si="54"/>
        <v>1500000</v>
      </c>
      <c r="N58" s="48">
        <f t="shared" si="54"/>
        <v>1500000</v>
      </c>
      <c r="O58" s="48">
        <f t="shared" si="54"/>
        <v>1500000</v>
      </c>
      <c r="P58" s="48">
        <f t="shared" si="54"/>
        <v>1500000</v>
      </c>
      <c r="Q58" s="48">
        <f t="shared" si="54"/>
        <v>1500000</v>
      </c>
      <c r="R58" s="48">
        <f t="shared" si="54"/>
        <v>1500000</v>
      </c>
      <c r="S58" s="48">
        <f t="shared" si="54"/>
        <v>1500000</v>
      </c>
      <c r="T58" s="48">
        <f t="shared" si="54"/>
        <v>1500000</v>
      </c>
      <c r="U58" s="48">
        <f t="shared" si="54"/>
        <v>1500000</v>
      </c>
      <c r="V58" s="48">
        <f t="shared" si="54"/>
        <v>1500000</v>
      </c>
      <c r="W58" s="48">
        <f t="shared" si="54"/>
        <v>1500000</v>
      </c>
      <c r="X58" s="48">
        <f t="shared" si="54"/>
        <v>1500000</v>
      </c>
      <c r="Y58" s="48">
        <f t="shared" si="54"/>
        <v>1500000</v>
      </c>
      <c r="Z58" s="48">
        <f t="shared" si="54"/>
        <v>1500000</v>
      </c>
      <c r="AA58" s="48">
        <f t="shared" si="54"/>
        <v>1500000</v>
      </c>
      <c r="AB58" s="48">
        <f t="shared" si="54"/>
        <v>1500000</v>
      </c>
      <c r="AC58" s="48">
        <f t="shared" si="54"/>
        <v>1500000</v>
      </c>
      <c r="AD58" s="48">
        <f t="shared" si="54"/>
        <v>1500000</v>
      </c>
      <c r="AE58" s="48">
        <f t="shared" si="54"/>
        <v>1500000</v>
      </c>
      <c r="AF58" s="48">
        <f t="shared" si="54"/>
        <v>1500000</v>
      </c>
      <c r="AG58" s="48">
        <f t="shared" si="54"/>
        <v>1500000</v>
      </c>
      <c r="AH58" s="48">
        <f t="shared" si="54"/>
        <v>1500000</v>
      </c>
      <c r="AI58" s="29"/>
      <c r="AJ58" s="92">
        <f t="shared" si="51"/>
        <v>0</v>
      </c>
      <c r="AK58" s="64"/>
      <c r="AL58" s="61"/>
    </row>
    <row r="59" spans="2:38" x14ac:dyDescent="0.35">
      <c r="B59" s="39" t="s">
        <v>205</v>
      </c>
      <c r="C59" s="71" t="s">
        <v>91</v>
      </c>
      <c r="D59" s="29"/>
      <c r="E59" s="35">
        <v>0</v>
      </c>
      <c r="F59" s="38"/>
      <c r="G59" s="35"/>
      <c r="H59" s="64"/>
      <c r="I59" s="113">
        <f>'04. Emissionsfaktorer'!C49</f>
        <v>2.9999999999999997E-4</v>
      </c>
      <c r="J59" s="60">
        <f t="shared" ref="J59:AH59" si="55">I59*($E$59+1)</f>
        <v>2.9999999999999997E-4</v>
      </c>
      <c r="K59" s="60">
        <f t="shared" si="55"/>
        <v>2.9999999999999997E-4</v>
      </c>
      <c r="L59" s="60">
        <f t="shared" si="55"/>
        <v>2.9999999999999997E-4</v>
      </c>
      <c r="M59" s="60">
        <f t="shared" si="55"/>
        <v>2.9999999999999997E-4</v>
      </c>
      <c r="N59" s="60">
        <f t="shared" si="55"/>
        <v>2.9999999999999997E-4</v>
      </c>
      <c r="O59" s="60">
        <f t="shared" si="55"/>
        <v>2.9999999999999997E-4</v>
      </c>
      <c r="P59" s="60">
        <f t="shared" si="55"/>
        <v>2.9999999999999997E-4</v>
      </c>
      <c r="Q59" s="60">
        <f t="shared" si="55"/>
        <v>2.9999999999999997E-4</v>
      </c>
      <c r="R59" s="60">
        <f t="shared" si="55"/>
        <v>2.9999999999999997E-4</v>
      </c>
      <c r="S59" s="60">
        <f t="shared" si="55"/>
        <v>2.9999999999999997E-4</v>
      </c>
      <c r="T59" s="60">
        <f t="shared" si="55"/>
        <v>2.9999999999999997E-4</v>
      </c>
      <c r="U59" s="60">
        <f t="shared" si="55"/>
        <v>2.9999999999999997E-4</v>
      </c>
      <c r="V59" s="60">
        <f t="shared" si="55"/>
        <v>2.9999999999999997E-4</v>
      </c>
      <c r="W59" s="60">
        <f t="shared" si="55"/>
        <v>2.9999999999999997E-4</v>
      </c>
      <c r="X59" s="60">
        <f t="shared" si="55"/>
        <v>2.9999999999999997E-4</v>
      </c>
      <c r="Y59" s="60">
        <f t="shared" si="55"/>
        <v>2.9999999999999997E-4</v>
      </c>
      <c r="Z59" s="60">
        <f t="shared" si="55"/>
        <v>2.9999999999999997E-4</v>
      </c>
      <c r="AA59" s="60">
        <f t="shared" si="55"/>
        <v>2.9999999999999997E-4</v>
      </c>
      <c r="AB59" s="60">
        <f t="shared" si="55"/>
        <v>2.9999999999999997E-4</v>
      </c>
      <c r="AC59" s="60">
        <f t="shared" si="55"/>
        <v>2.9999999999999997E-4</v>
      </c>
      <c r="AD59" s="60">
        <f t="shared" si="55"/>
        <v>2.9999999999999997E-4</v>
      </c>
      <c r="AE59" s="60">
        <f t="shared" si="55"/>
        <v>2.9999999999999997E-4</v>
      </c>
      <c r="AF59" s="60">
        <f t="shared" si="55"/>
        <v>2.9999999999999997E-4</v>
      </c>
      <c r="AG59" s="60">
        <f t="shared" si="55"/>
        <v>2.9999999999999997E-4</v>
      </c>
      <c r="AH59" s="60">
        <f t="shared" si="55"/>
        <v>2.9999999999999997E-4</v>
      </c>
      <c r="AI59" s="29"/>
      <c r="AJ59" s="92">
        <f t="shared" si="51"/>
        <v>0</v>
      </c>
      <c r="AK59" s="64"/>
      <c r="AL59" s="61"/>
    </row>
    <row r="60" spans="2:38" x14ac:dyDescent="0.35">
      <c r="B60" s="39" t="s">
        <v>140</v>
      </c>
      <c r="C60" s="71" t="s">
        <v>90</v>
      </c>
      <c r="D60" s="29"/>
      <c r="E60" s="35">
        <v>0</v>
      </c>
      <c r="F60" s="38"/>
      <c r="G60" s="35"/>
      <c r="H60" s="64"/>
      <c r="I60" s="110">
        <v>10000</v>
      </c>
      <c r="J60" s="48">
        <f t="shared" ref="J60:AH60" si="56">I60*($E$60+1)</f>
        <v>10000</v>
      </c>
      <c r="K60" s="48">
        <f t="shared" si="56"/>
        <v>10000</v>
      </c>
      <c r="L60" s="48">
        <f t="shared" si="56"/>
        <v>10000</v>
      </c>
      <c r="M60" s="48">
        <f t="shared" si="56"/>
        <v>10000</v>
      </c>
      <c r="N60" s="48">
        <f t="shared" si="56"/>
        <v>10000</v>
      </c>
      <c r="O60" s="48">
        <f t="shared" si="56"/>
        <v>10000</v>
      </c>
      <c r="P60" s="48">
        <f t="shared" si="56"/>
        <v>10000</v>
      </c>
      <c r="Q60" s="48">
        <f t="shared" si="56"/>
        <v>10000</v>
      </c>
      <c r="R60" s="48">
        <f t="shared" si="56"/>
        <v>10000</v>
      </c>
      <c r="S60" s="48">
        <f t="shared" si="56"/>
        <v>10000</v>
      </c>
      <c r="T60" s="48">
        <f t="shared" si="56"/>
        <v>10000</v>
      </c>
      <c r="U60" s="48">
        <f t="shared" si="56"/>
        <v>10000</v>
      </c>
      <c r="V60" s="48">
        <f t="shared" si="56"/>
        <v>10000</v>
      </c>
      <c r="W60" s="48">
        <f t="shared" si="56"/>
        <v>10000</v>
      </c>
      <c r="X60" s="48">
        <f t="shared" si="56"/>
        <v>10000</v>
      </c>
      <c r="Y60" s="48">
        <f t="shared" si="56"/>
        <v>10000</v>
      </c>
      <c r="Z60" s="48">
        <f t="shared" si="56"/>
        <v>10000</v>
      </c>
      <c r="AA60" s="48">
        <f t="shared" si="56"/>
        <v>10000</v>
      </c>
      <c r="AB60" s="48">
        <f t="shared" si="56"/>
        <v>10000</v>
      </c>
      <c r="AC60" s="48">
        <f t="shared" si="56"/>
        <v>10000</v>
      </c>
      <c r="AD60" s="48">
        <f t="shared" si="56"/>
        <v>10000</v>
      </c>
      <c r="AE60" s="48">
        <f t="shared" si="56"/>
        <v>10000</v>
      </c>
      <c r="AF60" s="48">
        <f t="shared" si="56"/>
        <v>10000</v>
      </c>
      <c r="AG60" s="48">
        <f t="shared" si="56"/>
        <v>10000</v>
      </c>
      <c r="AH60" s="48">
        <f t="shared" si="56"/>
        <v>10000</v>
      </c>
      <c r="AI60" s="29"/>
      <c r="AJ60" s="92">
        <f t="shared" si="51"/>
        <v>0</v>
      </c>
      <c r="AK60" s="64"/>
      <c r="AL60" s="61"/>
    </row>
    <row r="61" spans="2:38" x14ac:dyDescent="0.35">
      <c r="B61" s="39" t="s">
        <v>141</v>
      </c>
      <c r="C61" s="71" t="s">
        <v>91</v>
      </c>
      <c r="D61" s="29"/>
      <c r="E61" s="34">
        <v>-0.1</v>
      </c>
      <c r="F61" s="95"/>
      <c r="G61" s="34"/>
      <c r="H61" s="64"/>
      <c r="I61" s="112">
        <f>'04. Emissionsfaktorer'!C53</f>
        <v>0.12</v>
      </c>
      <c r="J61" s="59">
        <f t="shared" ref="J61:AH61" si="57">I61*($E$61+1)</f>
        <v>0.108</v>
      </c>
      <c r="K61" s="59">
        <f t="shared" si="57"/>
        <v>9.7199999999999995E-2</v>
      </c>
      <c r="L61" s="59">
        <f t="shared" si="57"/>
        <v>8.7480000000000002E-2</v>
      </c>
      <c r="M61" s="59">
        <f t="shared" si="57"/>
        <v>7.873200000000001E-2</v>
      </c>
      <c r="N61" s="59">
        <f t="shared" si="57"/>
        <v>7.0858800000000013E-2</v>
      </c>
      <c r="O61" s="59">
        <f t="shared" si="57"/>
        <v>6.3772920000000011E-2</v>
      </c>
      <c r="P61" s="59">
        <f t="shared" si="57"/>
        <v>5.7395628000000011E-2</v>
      </c>
      <c r="Q61" s="59">
        <f t="shared" si="57"/>
        <v>5.1656065200000011E-2</v>
      </c>
      <c r="R61" s="59">
        <f t="shared" si="57"/>
        <v>4.6490458680000013E-2</v>
      </c>
      <c r="S61" s="59">
        <f t="shared" si="57"/>
        <v>4.184141281200001E-2</v>
      </c>
      <c r="T61" s="59">
        <f t="shared" si="57"/>
        <v>3.7657271530800007E-2</v>
      </c>
      <c r="U61" s="59">
        <f t="shared" si="57"/>
        <v>3.3891544377720011E-2</v>
      </c>
      <c r="V61" s="59">
        <f t="shared" si="57"/>
        <v>3.050238993994801E-2</v>
      </c>
      <c r="W61" s="59">
        <f t="shared" si="57"/>
        <v>2.745215094595321E-2</v>
      </c>
      <c r="X61" s="59">
        <f t="shared" si="57"/>
        <v>2.470693585135789E-2</v>
      </c>
      <c r="Y61" s="59">
        <f t="shared" si="57"/>
        <v>2.22362422662221E-2</v>
      </c>
      <c r="Z61" s="59">
        <f t="shared" si="57"/>
        <v>2.0012618039599889E-2</v>
      </c>
      <c r="AA61" s="59">
        <f t="shared" si="57"/>
        <v>1.8011356235639899E-2</v>
      </c>
      <c r="AB61" s="59">
        <f t="shared" si="57"/>
        <v>1.6210220612075908E-2</v>
      </c>
      <c r="AC61" s="59">
        <f t="shared" si="57"/>
        <v>1.4589198550868317E-2</v>
      </c>
      <c r="AD61" s="59">
        <f t="shared" si="57"/>
        <v>1.3130278695781487E-2</v>
      </c>
      <c r="AE61" s="59">
        <f t="shared" si="57"/>
        <v>1.1817250826203338E-2</v>
      </c>
      <c r="AF61" s="59">
        <f t="shared" si="57"/>
        <v>1.0635525743583004E-2</v>
      </c>
      <c r="AG61" s="59">
        <f t="shared" si="57"/>
        <v>9.5719731692247047E-3</v>
      </c>
      <c r="AH61" s="59">
        <f t="shared" si="57"/>
        <v>8.6147758523022339E-3</v>
      </c>
      <c r="AI61" s="29"/>
      <c r="AJ61" s="92">
        <f t="shared" si="51"/>
        <v>-0.92821020123081477</v>
      </c>
      <c r="AK61" s="64"/>
      <c r="AL61" s="61"/>
    </row>
    <row r="62" spans="2:38" x14ac:dyDescent="0.35">
      <c r="B62" s="43" t="s">
        <v>138</v>
      </c>
      <c r="C62" s="70" t="s">
        <v>0</v>
      </c>
      <c r="D62" s="56"/>
      <c r="E62" s="74"/>
      <c r="F62" s="74"/>
      <c r="G62" s="74"/>
      <c r="H62" s="73"/>
      <c r="I62" s="46">
        <f t="shared" ref="I62:AH62" si="58">I63*I64/1000</f>
        <v>585</v>
      </c>
      <c r="J62" s="46">
        <f t="shared" si="58"/>
        <v>526.5</v>
      </c>
      <c r="K62" s="46">
        <f t="shared" si="58"/>
        <v>473.85</v>
      </c>
      <c r="L62" s="46">
        <f t="shared" si="58"/>
        <v>426.46499999999997</v>
      </c>
      <c r="M62" s="46">
        <f t="shared" si="58"/>
        <v>383.81849999999991</v>
      </c>
      <c r="N62" s="46">
        <f t="shared" si="58"/>
        <v>345.43665000000004</v>
      </c>
      <c r="O62" s="46">
        <f t="shared" si="58"/>
        <v>310.89298500000007</v>
      </c>
      <c r="P62" s="46">
        <f t="shared" si="58"/>
        <v>279.80368650000008</v>
      </c>
      <c r="Q62" s="46">
        <f t="shared" si="58"/>
        <v>251.82331785000005</v>
      </c>
      <c r="R62" s="46">
        <f t="shared" si="58"/>
        <v>226.64098606500005</v>
      </c>
      <c r="S62" s="46">
        <f t="shared" si="58"/>
        <v>203.97688745850004</v>
      </c>
      <c r="T62" s="46">
        <f t="shared" si="58"/>
        <v>183.57919871265005</v>
      </c>
      <c r="U62" s="46">
        <f t="shared" si="58"/>
        <v>165.22127884138504</v>
      </c>
      <c r="V62" s="46">
        <f t="shared" si="58"/>
        <v>148.69915095724653</v>
      </c>
      <c r="W62" s="46">
        <f t="shared" si="58"/>
        <v>133.82923586152191</v>
      </c>
      <c r="X62" s="46">
        <f t="shared" si="58"/>
        <v>120.44631227536971</v>
      </c>
      <c r="Y62" s="46">
        <f t="shared" si="58"/>
        <v>108.40168104783274</v>
      </c>
      <c r="Z62" s="46">
        <f t="shared" si="58"/>
        <v>97.561512943049465</v>
      </c>
      <c r="AA62" s="46">
        <f t="shared" si="58"/>
        <v>87.805361648744523</v>
      </c>
      <c r="AB62" s="46">
        <f t="shared" si="58"/>
        <v>79.024825483870075</v>
      </c>
      <c r="AC62" s="46">
        <f t="shared" si="58"/>
        <v>71.122342935483076</v>
      </c>
      <c r="AD62" s="46">
        <f t="shared" si="58"/>
        <v>64.010108641934764</v>
      </c>
      <c r="AE62" s="46">
        <f t="shared" si="58"/>
        <v>57.60909777774129</v>
      </c>
      <c r="AF62" s="46">
        <f t="shared" si="58"/>
        <v>51.848187999967166</v>
      </c>
      <c r="AG62" s="46">
        <f t="shared" si="58"/>
        <v>46.663369199970454</v>
      </c>
      <c r="AH62" s="46">
        <f t="shared" si="58"/>
        <v>41.997032279973403</v>
      </c>
      <c r="AI62" s="56"/>
      <c r="AJ62" s="91">
        <f t="shared" ref="AJ62:AJ64" si="59">(AH62-I62)/I62</f>
        <v>-0.92821020123081477</v>
      </c>
      <c r="AK62" s="73"/>
      <c r="AL62" s="10"/>
    </row>
    <row r="63" spans="2:38" x14ac:dyDescent="0.35">
      <c r="B63" s="39" t="s">
        <v>126</v>
      </c>
      <c r="C63" s="71" t="s">
        <v>125</v>
      </c>
      <c r="D63" s="29"/>
      <c r="E63" s="76"/>
      <c r="F63" s="76"/>
      <c r="G63" s="76"/>
      <c r="H63" s="64"/>
      <c r="I63" s="48">
        <f>I9+I10</f>
        <v>4500</v>
      </c>
      <c r="J63" s="48">
        <f t="shared" ref="J63:AH63" si="60">I63*($E$63+1)</f>
        <v>4500</v>
      </c>
      <c r="K63" s="48">
        <f t="shared" si="60"/>
        <v>4500</v>
      </c>
      <c r="L63" s="48">
        <f t="shared" si="60"/>
        <v>4500</v>
      </c>
      <c r="M63" s="48">
        <f t="shared" si="60"/>
        <v>4500</v>
      </c>
      <c r="N63" s="48">
        <f t="shared" si="60"/>
        <v>4500</v>
      </c>
      <c r="O63" s="48">
        <f t="shared" si="60"/>
        <v>4500</v>
      </c>
      <c r="P63" s="48">
        <f t="shared" si="60"/>
        <v>4500</v>
      </c>
      <c r="Q63" s="48">
        <f t="shared" si="60"/>
        <v>4500</v>
      </c>
      <c r="R63" s="48">
        <f t="shared" si="60"/>
        <v>4500</v>
      </c>
      <c r="S63" s="48">
        <f t="shared" si="60"/>
        <v>4500</v>
      </c>
      <c r="T63" s="48">
        <f t="shared" si="60"/>
        <v>4500</v>
      </c>
      <c r="U63" s="48">
        <f t="shared" si="60"/>
        <v>4500</v>
      </c>
      <c r="V63" s="48">
        <f t="shared" si="60"/>
        <v>4500</v>
      </c>
      <c r="W63" s="48">
        <f t="shared" si="60"/>
        <v>4500</v>
      </c>
      <c r="X63" s="48">
        <f t="shared" si="60"/>
        <v>4500</v>
      </c>
      <c r="Y63" s="48">
        <f t="shared" si="60"/>
        <v>4500</v>
      </c>
      <c r="Z63" s="48">
        <f t="shared" si="60"/>
        <v>4500</v>
      </c>
      <c r="AA63" s="48">
        <f t="shared" si="60"/>
        <v>4500</v>
      </c>
      <c r="AB63" s="48">
        <f t="shared" si="60"/>
        <v>4500</v>
      </c>
      <c r="AC63" s="48">
        <f t="shared" si="60"/>
        <v>4500</v>
      </c>
      <c r="AD63" s="48">
        <f t="shared" si="60"/>
        <v>4500</v>
      </c>
      <c r="AE63" s="48">
        <f t="shared" si="60"/>
        <v>4500</v>
      </c>
      <c r="AF63" s="48">
        <f t="shared" si="60"/>
        <v>4500</v>
      </c>
      <c r="AG63" s="48">
        <f t="shared" si="60"/>
        <v>4500</v>
      </c>
      <c r="AH63" s="48">
        <f t="shared" si="60"/>
        <v>4500</v>
      </c>
      <c r="AI63" s="29"/>
      <c r="AJ63" s="92">
        <f t="shared" si="59"/>
        <v>0</v>
      </c>
      <c r="AK63" s="64"/>
      <c r="AL63" s="61"/>
    </row>
    <row r="64" spans="2:38" x14ac:dyDescent="0.35">
      <c r="B64" s="39" t="s">
        <v>66</v>
      </c>
      <c r="C64" s="71" t="s">
        <v>203</v>
      </c>
      <c r="D64" s="29"/>
      <c r="E64" s="34">
        <v>-0.1</v>
      </c>
      <c r="F64" s="95"/>
      <c r="G64" s="34"/>
      <c r="H64" s="64"/>
      <c r="I64" s="110">
        <v>130</v>
      </c>
      <c r="J64" s="48">
        <f t="shared" ref="J64:AH64" si="61">I64*($E$64+1)</f>
        <v>117</v>
      </c>
      <c r="K64" s="48">
        <f t="shared" si="61"/>
        <v>105.3</v>
      </c>
      <c r="L64" s="48">
        <f t="shared" si="61"/>
        <v>94.77</v>
      </c>
      <c r="M64" s="48">
        <f t="shared" si="61"/>
        <v>85.292999999999992</v>
      </c>
      <c r="N64" s="48">
        <f t="shared" si="61"/>
        <v>76.7637</v>
      </c>
      <c r="O64" s="48">
        <f t="shared" si="61"/>
        <v>69.087330000000009</v>
      </c>
      <c r="P64" s="48">
        <f t="shared" si="61"/>
        <v>62.178597000000011</v>
      </c>
      <c r="Q64" s="48">
        <f t="shared" si="61"/>
        <v>55.960737300000012</v>
      </c>
      <c r="R64" s="48">
        <f t="shared" si="61"/>
        <v>50.364663570000012</v>
      </c>
      <c r="S64" s="48">
        <f t="shared" si="61"/>
        <v>45.32819721300001</v>
      </c>
      <c r="T64" s="48">
        <f t="shared" si="61"/>
        <v>40.795377491700009</v>
      </c>
      <c r="U64" s="48">
        <f t="shared" si="61"/>
        <v>36.715839742530008</v>
      </c>
      <c r="V64" s="48">
        <f t="shared" si="61"/>
        <v>33.044255768277011</v>
      </c>
      <c r="W64" s="48">
        <f t="shared" si="61"/>
        <v>29.739830191449311</v>
      </c>
      <c r="X64" s="48">
        <f t="shared" si="61"/>
        <v>26.76584717230438</v>
      </c>
      <c r="Y64" s="48">
        <f t="shared" si="61"/>
        <v>24.089262455073943</v>
      </c>
      <c r="Z64" s="48">
        <f t="shared" si="61"/>
        <v>21.680336209566548</v>
      </c>
      <c r="AA64" s="48">
        <f t="shared" si="61"/>
        <v>19.512302588609895</v>
      </c>
      <c r="AB64" s="48">
        <f t="shared" si="61"/>
        <v>17.561072329748907</v>
      </c>
      <c r="AC64" s="48">
        <f t="shared" si="61"/>
        <v>15.804965096774016</v>
      </c>
      <c r="AD64" s="48">
        <f t="shared" si="61"/>
        <v>14.224468587096615</v>
      </c>
      <c r="AE64" s="48">
        <f t="shared" si="61"/>
        <v>12.802021728386954</v>
      </c>
      <c r="AF64" s="48">
        <f t="shared" si="61"/>
        <v>11.521819555548259</v>
      </c>
      <c r="AG64" s="48">
        <f t="shared" si="61"/>
        <v>10.369637599993434</v>
      </c>
      <c r="AH64" s="48">
        <f t="shared" si="61"/>
        <v>9.3326738399940901</v>
      </c>
      <c r="AI64" s="29"/>
      <c r="AJ64" s="92">
        <f t="shared" si="59"/>
        <v>-0.92821020123081477</v>
      </c>
      <c r="AK64" s="64"/>
      <c r="AL64" s="61"/>
    </row>
    <row r="65" spans="2:38" x14ac:dyDescent="0.35">
      <c r="B65" s="43" t="s">
        <v>139</v>
      </c>
      <c r="C65" s="70" t="s">
        <v>0</v>
      </c>
      <c r="D65" s="29"/>
      <c r="E65" s="44"/>
      <c r="F65" s="44"/>
      <c r="G65" s="44"/>
      <c r="H65" s="64"/>
      <c r="I65" s="46">
        <f>(I68+I69+(I66*I67)/1000)</f>
        <v>1185</v>
      </c>
      <c r="J65" s="46">
        <f t="shared" ref="J65:AH65" si="62">(J68+J69+(J66*J67)/1000)</f>
        <v>1066.5</v>
      </c>
      <c r="K65" s="46">
        <f t="shared" si="62"/>
        <v>959.85</v>
      </c>
      <c r="L65" s="46">
        <f t="shared" si="62"/>
        <v>863.86500000000001</v>
      </c>
      <c r="M65" s="46">
        <f t="shared" si="62"/>
        <v>777.47849999999994</v>
      </c>
      <c r="N65" s="46">
        <f t="shared" si="62"/>
        <v>699.73064999999997</v>
      </c>
      <c r="O65" s="46">
        <f t="shared" si="62"/>
        <v>629.75758500000006</v>
      </c>
      <c r="P65" s="46">
        <f t="shared" si="62"/>
        <v>566.78182650000008</v>
      </c>
      <c r="Q65" s="46">
        <f t="shared" si="62"/>
        <v>510.10364385000008</v>
      </c>
      <c r="R65" s="46">
        <f t="shared" si="62"/>
        <v>459.09327946500008</v>
      </c>
      <c r="S65" s="46">
        <f t="shared" si="62"/>
        <v>413.18395151850007</v>
      </c>
      <c r="T65" s="46">
        <f t="shared" si="62"/>
        <v>371.86555636665008</v>
      </c>
      <c r="U65" s="46">
        <f t="shared" si="62"/>
        <v>334.67900072998509</v>
      </c>
      <c r="V65" s="46">
        <f t="shared" si="62"/>
        <v>301.21110065698656</v>
      </c>
      <c r="W65" s="46">
        <f t="shared" si="62"/>
        <v>271.08999059128791</v>
      </c>
      <c r="X65" s="46">
        <f t="shared" si="62"/>
        <v>243.98099153215912</v>
      </c>
      <c r="Y65" s="46">
        <f t="shared" si="62"/>
        <v>219.5828923789432</v>
      </c>
      <c r="Z65" s="46">
        <f t="shared" si="62"/>
        <v>197.62460314104888</v>
      </c>
      <c r="AA65" s="46">
        <f t="shared" si="62"/>
        <v>177.86214282694402</v>
      </c>
      <c r="AB65" s="46">
        <f t="shared" si="62"/>
        <v>160.07592854424962</v>
      </c>
      <c r="AC65" s="46">
        <f t="shared" si="62"/>
        <v>144.06833568982466</v>
      </c>
      <c r="AD65" s="46">
        <f t="shared" si="62"/>
        <v>129.66150212084219</v>
      </c>
      <c r="AE65" s="46">
        <f t="shared" si="62"/>
        <v>116.69535190875797</v>
      </c>
      <c r="AF65" s="46">
        <f t="shared" si="62"/>
        <v>105.02581671788218</v>
      </c>
      <c r="AG65" s="46">
        <f t="shared" si="62"/>
        <v>94.523235046093959</v>
      </c>
      <c r="AH65" s="46">
        <f t="shared" si="62"/>
        <v>85.070911541484548</v>
      </c>
      <c r="AI65" s="29"/>
      <c r="AJ65" s="91">
        <f t="shared" ref="AJ65:AJ69" si="63">(AH65-I65)/I65</f>
        <v>-0.92821020123081477</v>
      </c>
      <c r="AK65" s="64"/>
      <c r="AL65" s="10"/>
    </row>
    <row r="66" spans="2:38" x14ac:dyDescent="0.35">
      <c r="B66" s="39" t="s">
        <v>236</v>
      </c>
      <c r="C66" s="71" t="s">
        <v>229</v>
      </c>
      <c r="D66" s="29"/>
      <c r="E66" s="35">
        <v>0</v>
      </c>
      <c r="F66" s="95"/>
      <c r="G66" s="34"/>
      <c r="H66" s="64"/>
      <c r="I66" s="110">
        <v>250000</v>
      </c>
      <c r="J66" s="48">
        <f>I66*($E$66+1)</f>
        <v>250000</v>
      </c>
      <c r="K66" s="48">
        <f t="shared" ref="K66:AH66" si="64">J66*($E$66+1)</f>
        <v>250000</v>
      </c>
      <c r="L66" s="48">
        <f t="shared" si="64"/>
        <v>250000</v>
      </c>
      <c r="M66" s="48">
        <f t="shared" si="64"/>
        <v>250000</v>
      </c>
      <c r="N66" s="48">
        <f t="shared" si="64"/>
        <v>250000</v>
      </c>
      <c r="O66" s="48">
        <f t="shared" si="64"/>
        <v>250000</v>
      </c>
      <c r="P66" s="48">
        <f t="shared" si="64"/>
        <v>250000</v>
      </c>
      <c r="Q66" s="48">
        <f t="shared" si="64"/>
        <v>250000</v>
      </c>
      <c r="R66" s="48">
        <f t="shared" si="64"/>
        <v>250000</v>
      </c>
      <c r="S66" s="48">
        <f t="shared" si="64"/>
        <v>250000</v>
      </c>
      <c r="T66" s="48">
        <f t="shared" si="64"/>
        <v>250000</v>
      </c>
      <c r="U66" s="48">
        <f t="shared" si="64"/>
        <v>250000</v>
      </c>
      <c r="V66" s="48">
        <f t="shared" si="64"/>
        <v>250000</v>
      </c>
      <c r="W66" s="48">
        <f t="shared" si="64"/>
        <v>250000</v>
      </c>
      <c r="X66" s="48">
        <f t="shared" si="64"/>
        <v>250000</v>
      </c>
      <c r="Y66" s="48">
        <f t="shared" si="64"/>
        <v>250000</v>
      </c>
      <c r="Z66" s="48">
        <f t="shared" si="64"/>
        <v>250000</v>
      </c>
      <c r="AA66" s="48">
        <f t="shared" si="64"/>
        <v>250000</v>
      </c>
      <c r="AB66" s="48">
        <f t="shared" si="64"/>
        <v>250000</v>
      </c>
      <c r="AC66" s="48">
        <f t="shared" si="64"/>
        <v>250000</v>
      </c>
      <c r="AD66" s="48">
        <f t="shared" si="64"/>
        <v>250000</v>
      </c>
      <c r="AE66" s="48">
        <f t="shared" si="64"/>
        <v>250000</v>
      </c>
      <c r="AF66" s="48">
        <f t="shared" si="64"/>
        <v>250000</v>
      </c>
      <c r="AG66" s="48">
        <f t="shared" si="64"/>
        <v>250000</v>
      </c>
      <c r="AH66" s="48">
        <f t="shared" si="64"/>
        <v>250000</v>
      </c>
      <c r="AI66" s="29"/>
      <c r="AJ66" s="92">
        <f t="shared" si="63"/>
        <v>0</v>
      </c>
      <c r="AK66" s="64"/>
      <c r="AL66" s="61"/>
    </row>
    <row r="67" spans="2:38" x14ac:dyDescent="0.35">
      <c r="B67" s="39" t="s">
        <v>235</v>
      </c>
      <c r="C67" s="69" t="s">
        <v>230</v>
      </c>
      <c r="D67" s="29"/>
      <c r="E67" s="34">
        <v>-0.1</v>
      </c>
      <c r="F67" s="95"/>
      <c r="G67" s="34"/>
      <c r="H67" s="64"/>
      <c r="I67" s="111">
        <v>2.5</v>
      </c>
      <c r="J67" s="55">
        <f t="shared" ref="J67:AH67" si="65">I67*($E$67+1)</f>
        <v>2.25</v>
      </c>
      <c r="K67" s="55">
        <f t="shared" si="65"/>
        <v>2.0249999999999999</v>
      </c>
      <c r="L67" s="55">
        <f t="shared" si="65"/>
        <v>1.8225</v>
      </c>
      <c r="M67" s="55">
        <f t="shared" si="65"/>
        <v>1.64025</v>
      </c>
      <c r="N67" s="55">
        <f t="shared" si="65"/>
        <v>1.4762250000000001</v>
      </c>
      <c r="O67" s="55">
        <f t="shared" si="65"/>
        <v>1.3286025000000001</v>
      </c>
      <c r="P67" s="55">
        <f t="shared" si="65"/>
        <v>1.1957422500000001</v>
      </c>
      <c r="Q67" s="55">
        <f t="shared" si="65"/>
        <v>1.0761680250000001</v>
      </c>
      <c r="R67" s="55">
        <f t="shared" si="65"/>
        <v>0.96855122250000014</v>
      </c>
      <c r="S67" s="55">
        <f t="shared" si="65"/>
        <v>0.87169610025000011</v>
      </c>
      <c r="T67" s="55">
        <f t="shared" si="65"/>
        <v>0.78452649022500009</v>
      </c>
      <c r="U67" s="55">
        <f t="shared" si="65"/>
        <v>0.70607384120250005</v>
      </c>
      <c r="V67" s="55">
        <f t="shared" si="65"/>
        <v>0.63546645708225002</v>
      </c>
      <c r="W67" s="55">
        <f t="shared" si="65"/>
        <v>0.57191981137402503</v>
      </c>
      <c r="X67" s="55">
        <f t="shared" si="65"/>
        <v>0.5147278302366225</v>
      </c>
      <c r="Y67" s="55">
        <f t="shared" si="65"/>
        <v>0.46325504721296024</v>
      </c>
      <c r="Z67" s="55">
        <f t="shared" si="65"/>
        <v>0.4169295424916642</v>
      </c>
      <c r="AA67" s="55">
        <f t="shared" si="65"/>
        <v>0.37523658824249778</v>
      </c>
      <c r="AB67" s="55">
        <f t="shared" si="65"/>
        <v>0.33771292941824799</v>
      </c>
      <c r="AC67" s="55">
        <f t="shared" si="65"/>
        <v>0.30394163647642319</v>
      </c>
      <c r="AD67" s="55">
        <f t="shared" si="65"/>
        <v>0.27354747282878089</v>
      </c>
      <c r="AE67" s="55">
        <f t="shared" si="65"/>
        <v>0.2461927255459028</v>
      </c>
      <c r="AF67" s="55">
        <f t="shared" si="65"/>
        <v>0.22157345299131251</v>
      </c>
      <c r="AG67" s="55">
        <f t="shared" si="65"/>
        <v>0.19941610769218127</v>
      </c>
      <c r="AH67" s="55">
        <f t="shared" si="65"/>
        <v>0.17947449692296313</v>
      </c>
      <c r="AI67" s="104"/>
      <c r="AJ67" s="92">
        <f t="shared" si="63"/>
        <v>-0.92821020123081477</v>
      </c>
      <c r="AK67" s="64"/>
      <c r="AL67" s="61"/>
    </row>
    <row r="68" spans="2:38" x14ac:dyDescent="0.35">
      <c r="B68" s="39" t="s">
        <v>196</v>
      </c>
      <c r="C68" s="71" t="s">
        <v>0</v>
      </c>
      <c r="D68" s="30"/>
      <c r="E68" s="34">
        <v>-0.1</v>
      </c>
      <c r="F68" s="95"/>
      <c r="G68" s="34"/>
      <c r="H68" s="64"/>
      <c r="I68" s="110">
        <v>60</v>
      </c>
      <c r="J68" s="48">
        <f>I68*($E$68+1)</f>
        <v>54</v>
      </c>
      <c r="K68" s="48">
        <f t="shared" ref="K68:AH68" si="66">J68*($E$68+1)</f>
        <v>48.6</v>
      </c>
      <c r="L68" s="48">
        <f t="shared" si="66"/>
        <v>43.74</v>
      </c>
      <c r="M68" s="48">
        <f t="shared" si="66"/>
        <v>39.366</v>
      </c>
      <c r="N68" s="48">
        <f t="shared" si="66"/>
        <v>35.429400000000001</v>
      </c>
      <c r="O68" s="48">
        <f t="shared" si="66"/>
        <v>31.886460000000003</v>
      </c>
      <c r="P68" s="48">
        <f t="shared" si="66"/>
        <v>28.697814000000005</v>
      </c>
      <c r="Q68" s="48">
        <f t="shared" si="66"/>
        <v>25.828032600000004</v>
      </c>
      <c r="R68" s="48">
        <f t="shared" si="66"/>
        <v>23.245229340000005</v>
      </c>
      <c r="S68" s="48">
        <f t="shared" si="66"/>
        <v>20.920706406000004</v>
      </c>
      <c r="T68" s="48">
        <f t="shared" si="66"/>
        <v>18.828635765400005</v>
      </c>
      <c r="U68" s="48">
        <f t="shared" si="66"/>
        <v>16.945772188860005</v>
      </c>
      <c r="V68" s="48">
        <f t="shared" si="66"/>
        <v>15.251194969974005</v>
      </c>
      <c r="W68" s="48">
        <f t="shared" si="66"/>
        <v>13.726075472976605</v>
      </c>
      <c r="X68" s="48">
        <f t="shared" si="66"/>
        <v>12.353467925678945</v>
      </c>
      <c r="Y68" s="48">
        <f t="shared" si="66"/>
        <v>11.118121133111051</v>
      </c>
      <c r="Z68" s="48">
        <f t="shared" si="66"/>
        <v>10.006309019799946</v>
      </c>
      <c r="AA68" s="48">
        <f t="shared" si="66"/>
        <v>9.0056781178199525</v>
      </c>
      <c r="AB68" s="48">
        <f t="shared" si="66"/>
        <v>8.1051103060379575</v>
      </c>
      <c r="AC68" s="48">
        <f t="shared" si="66"/>
        <v>7.2945992754341615</v>
      </c>
      <c r="AD68" s="48">
        <f t="shared" si="66"/>
        <v>6.5651393478907458</v>
      </c>
      <c r="AE68" s="48">
        <f t="shared" si="66"/>
        <v>5.9086254131016718</v>
      </c>
      <c r="AF68" s="48">
        <f t="shared" si="66"/>
        <v>5.3177628717915049</v>
      </c>
      <c r="AG68" s="48">
        <f t="shared" si="66"/>
        <v>4.7859865846123544</v>
      </c>
      <c r="AH68" s="48">
        <f t="shared" si="66"/>
        <v>4.3073879261511188</v>
      </c>
      <c r="AI68" s="30"/>
      <c r="AJ68" s="92">
        <f t="shared" si="63"/>
        <v>-0.92821020123081466</v>
      </c>
      <c r="AK68" s="64"/>
      <c r="AL68" s="78"/>
    </row>
    <row r="69" spans="2:38" x14ac:dyDescent="0.35">
      <c r="B69" s="39" t="s">
        <v>237</v>
      </c>
      <c r="C69" s="71" t="s">
        <v>0</v>
      </c>
      <c r="D69" s="30"/>
      <c r="E69" s="34">
        <v>-0.1</v>
      </c>
      <c r="F69" s="95"/>
      <c r="G69" s="34"/>
      <c r="H69" s="64"/>
      <c r="I69" s="110">
        <v>500</v>
      </c>
      <c r="J69" s="48">
        <f>I69*($E$69+1)</f>
        <v>450</v>
      </c>
      <c r="K69" s="48">
        <f t="shared" ref="K69:AH69" si="67">J69*($E$69+1)</f>
        <v>405</v>
      </c>
      <c r="L69" s="48">
        <f t="shared" si="67"/>
        <v>364.5</v>
      </c>
      <c r="M69" s="48">
        <f t="shared" si="67"/>
        <v>328.05</v>
      </c>
      <c r="N69" s="48">
        <f t="shared" si="67"/>
        <v>295.245</v>
      </c>
      <c r="O69" s="48">
        <f t="shared" si="67"/>
        <v>265.72050000000002</v>
      </c>
      <c r="P69" s="48">
        <f t="shared" si="67"/>
        <v>239.14845000000003</v>
      </c>
      <c r="Q69" s="48">
        <f t="shared" si="67"/>
        <v>215.23360500000004</v>
      </c>
      <c r="R69" s="48">
        <f t="shared" si="67"/>
        <v>193.71024450000004</v>
      </c>
      <c r="S69" s="48">
        <f t="shared" si="67"/>
        <v>174.33922005000005</v>
      </c>
      <c r="T69" s="48">
        <f t="shared" si="67"/>
        <v>156.90529804500005</v>
      </c>
      <c r="U69" s="48">
        <f t="shared" si="67"/>
        <v>141.21476824050006</v>
      </c>
      <c r="V69" s="48">
        <f t="shared" si="67"/>
        <v>127.09329141645006</v>
      </c>
      <c r="W69" s="48">
        <f t="shared" si="67"/>
        <v>114.38396227480506</v>
      </c>
      <c r="X69" s="48">
        <f t="shared" si="67"/>
        <v>102.94556604732455</v>
      </c>
      <c r="Y69" s="48">
        <f t="shared" si="67"/>
        <v>92.651009442592098</v>
      </c>
      <c r="Z69" s="48">
        <f t="shared" si="67"/>
        <v>83.385908498332896</v>
      </c>
      <c r="AA69" s="48">
        <f t="shared" si="67"/>
        <v>75.047317648499615</v>
      </c>
      <c r="AB69" s="48">
        <f t="shared" si="67"/>
        <v>67.54258588364965</v>
      </c>
      <c r="AC69" s="48">
        <f t="shared" si="67"/>
        <v>60.788327295284688</v>
      </c>
      <c r="AD69" s="48">
        <f t="shared" si="67"/>
        <v>54.709494565756223</v>
      </c>
      <c r="AE69" s="48">
        <f t="shared" si="67"/>
        <v>49.238545109180599</v>
      </c>
      <c r="AF69" s="48">
        <f t="shared" si="67"/>
        <v>44.314690598262537</v>
      </c>
      <c r="AG69" s="48">
        <f t="shared" si="67"/>
        <v>39.883221538436281</v>
      </c>
      <c r="AH69" s="48">
        <f t="shared" si="67"/>
        <v>35.894899384592655</v>
      </c>
      <c r="AI69" s="30"/>
      <c r="AJ69" s="92">
        <f t="shared" si="63"/>
        <v>-0.92821020123081477</v>
      </c>
      <c r="AK69" s="64"/>
      <c r="AL69" s="78"/>
    </row>
    <row r="70" spans="2:38" x14ac:dyDescent="0.35">
      <c r="B70" s="24" t="s">
        <v>142</v>
      </c>
      <c r="C70" s="75" t="s">
        <v>0</v>
      </c>
      <c r="D70" s="30"/>
      <c r="E70" s="76"/>
      <c r="F70" s="76"/>
      <c r="G70" s="76"/>
      <c r="H70" s="66"/>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30"/>
      <c r="AJ70" s="76"/>
      <c r="AK70" s="66"/>
      <c r="AL70" s="27" t="s">
        <v>129</v>
      </c>
    </row>
    <row r="71" spans="2:38" x14ac:dyDescent="0.35">
      <c r="B71" s="24" t="s">
        <v>143</v>
      </c>
      <c r="C71" s="75" t="s">
        <v>0</v>
      </c>
      <c r="D71" s="30"/>
      <c r="E71" s="76"/>
      <c r="F71" s="76"/>
      <c r="G71" s="76"/>
      <c r="H71" s="66"/>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30"/>
      <c r="AJ71" s="76"/>
      <c r="AK71" s="66"/>
      <c r="AL71" s="27" t="s">
        <v>129</v>
      </c>
    </row>
    <row r="72" spans="2:38" x14ac:dyDescent="0.35">
      <c r="B72" s="24" t="s">
        <v>144</v>
      </c>
      <c r="C72" s="75" t="s">
        <v>0</v>
      </c>
      <c r="D72" s="30"/>
      <c r="E72" s="76"/>
      <c r="F72" s="76"/>
      <c r="G72" s="76"/>
      <c r="H72" s="66"/>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30"/>
      <c r="AJ72" s="76"/>
      <c r="AK72" s="66"/>
      <c r="AL72" s="27" t="s">
        <v>129</v>
      </c>
    </row>
    <row r="73" spans="2:38" x14ac:dyDescent="0.35">
      <c r="B73" s="24" t="s">
        <v>145</v>
      </c>
      <c r="C73" s="75" t="s">
        <v>0</v>
      </c>
      <c r="D73" s="30"/>
      <c r="E73" s="76"/>
      <c r="F73" s="76"/>
      <c r="G73" s="76"/>
      <c r="H73" s="66"/>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30"/>
      <c r="AJ73" s="76"/>
      <c r="AK73" s="66"/>
      <c r="AL73" s="27" t="s">
        <v>129</v>
      </c>
    </row>
    <row r="74" spans="2:38" x14ac:dyDescent="0.35">
      <c r="B74" s="24" t="s">
        <v>146</v>
      </c>
      <c r="C74" s="75" t="s">
        <v>0</v>
      </c>
      <c r="D74" s="30"/>
      <c r="E74" s="76"/>
      <c r="F74" s="76"/>
      <c r="G74" s="76"/>
      <c r="H74" s="66"/>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0"/>
      <c r="AJ74" s="76"/>
      <c r="AK74" s="66"/>
      <c r="AL74" s="27" t="s">
        <v>129</v>
      </c>
    </row>
    <row r="75" spans="2:38" x14ac:dyDescent="0.35">
      <c r="B75" s="24" t="s">
        <v>147</v>
      </c>
      <c r="C75" s="75" t="s">
        <v>0</v>
      </c>
      <c r="D75" s="30"/>
      <c r="E75" s="76"/>
      <c r="F75" s="76"/>
      <c r="G75" s="76"/>
      <c r="H75" s="66"/>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0"/>
      <c r="AJ75" s="76"/>
      <c r="AK75" s="66"/>
      <c r="AL75" s="27" t="s">
        <v>129</v>
      </c>
    </row>
    <row r="76" spans="2:38" x14ac:dyDescent="0.35">
      <c r="B76" s="43" t="s">
        <v>148</v>
      </c>
      <c r="C76" s="70" t="s">
        <v>0</v>
      </c>
      <c r="H76" s="65"/>
      <c r="I76" s="46">
        <f t="shared" ref="I76:AH76" si="68">I77*I78</f>
        <v>2960</v>
      </c>
      <c r="J76" s="46">
        <f t="shared" si="68"/>
        <v>2690.6400000000003</v>
      </c>
      <c r="K76" s="46">
        <f t="shared" si="68"/>
        <v>2445.7917600000001</v>
      </c>
      <c r="L76" s="46">
        <f t="shared" si="68"/>
        <v>2223.2247098400003</v>
      </c>
      <c r="M76" s="46">
        <f t="shared" si="68"/>
        <v>2020.9112612445604</v>
      </c>
      <c r="N76" s="46">
        <f t="shared" si="68"/>
        <v>1837.0083364713057</v>
      </c>
      <c r="O76" s="46">
        <f t="shared" si="68"/>
        <v>1669.8405778524168</v>
      </c>
      <c r="P76" s="46">
        <f t="shared" si="68"/>
        <v>1517.8850852678468</v>
      </c>
      <c r="Q76" s="46">
        <f t="shared" si="68"/>
        <v>1379.7575425084729</v>
      </c>
      <c r="R76" s="46">
        <f t="shared" si="68"/>
        <v>1254.1996061402019</v>
      </c>
      <c r="S76" s="46">
        <f t="shared" si="68"/>
        <v>1140.0674419814436</v>
      </c>
      <c r="T76" s="46">
        <f t="shared" si="68"/>
        <v>1036.3213047611323</v>
      </c>
      <c r="U76" s="46">
        <f t="shared" si="68"/>
        <v>942.0160660278691</v>
      </c>
      <c r="V76" s="46">
        <f t="shared" si="68"/>
        <v>856.29260401933288</v>
      </c>
      <c r="W76" s="46">
        <f t="shared" si="68"/>
        <v>778.36997705357362</v>
      </c>
      <c r="X76" s="46">
        <f t="shared" si="68"/>
        <v>707.53830914169851</v>
      </c>
      <c r="Y76" s="46">
        <f t="shared" si="68"/>
        <v>643.15232300980392</v>
      </c>
      <c r="Z76" s="46">
        <f t="shared" si="68"/>
        <v>584.62546161591183</v>
      </c>
      <c r="AA76" s="46">
        <f t="shared" si="68"/>
        <v>531.42454460886381</v>
      </c>
      <c r="AB76" s="46">
        <f t="shared" si="68"/>
        <v>483.06491104945724</v>
      </c>
      <c r="AC76" s="46">
        <f t="shared" si="68"/>
        <v>439.10600414395668</v>
      </c>
      <c r="AD76" s="46">
        <f t="shared" si="68"/>
        <v>399.14735776685671</v>
      </c>
      <c r="AE76" s="46">
        <f t="shared" si="68"/>
        <v>362.82494821007276</v>
      </c>
      <c r="AF76" s="46">
        <f t="shared" si="68"/>
        <v>329.8078779229561</v>
      </c>
      <c r="AG76" s="46">
        <f t="shared" si="68"/>
        <v>299.7953610319671</v>
      </c>
      <c r="AH76" s="46">
        <f t="shared" si="68"/>
        <v>272.51398317805808</v>
      </c>
      <c r="AJ76" s="91">
        <f t="shared" ref="AJ76:AJ78" si="69">(AH76-I76)/I76</f>
        <v>-0.90793446514254794</v>
      </c>
      <c r="AK76" s="65"/>
      <c r="AL76" s="10"/>
    </row>
    <row r="77" spans="2:38" x14ac:dyDescent="0.35">
      <c r="B77" s="93" t="s">
        <v>128</v>
      </c>
      <c r="C77" s="69" t="s">
        <v>71</v>
      </c>
      <c r="D77" s="29"/>
      <c r="E77" s="35">
        <v>0.01</v>
      </c>
      <c r="F77" s="38"/>
      <c r="G77" s="35"/>
      <c r="H77" s="64"/>
      <c r="I77" s="110">
        <v>2000000</v>
      </c>
      <c r="J77" s="48">
        <f>I77*($E$77+1)</f>
        <v>2020000</v>
      </c>
      <c r="K77" s="48">
        <f t="shared" ref="K77:AH77" si="70">J77*($E$77+1)</f>
        <v>2040200</v>
      </c>
      <c r="L77" s="48">
        <f t="shared" si="70"/>
        <v>2060602</v>
      </c>
      <c r="M77" s="48">
        <f t="shared" si="70"/>
        <v>2081208.02</v>
      </c>
      <c r="N77" s="48">
        <f t="shared" si="70"/>
        <v>2102020.1002000002</v>
      </c>
      <c r="O77" s="48">
        <f t="shared" si="70"/>
        <v>2123040.3012020001</v>
      </c>
      <c r="P77" s="48">
        <f t="shared" si="70"/>
        <v>2144270.7042140202</v>
      </c>
      <c r="Q77" s="48">
        <f t="shared" si="70"/>
        <v>2165713.4112561606</v>
      </c>
      <c r="R77" s="48">
        <f t="shared" si="70"/>
        <v>2187370.5453687222</v>
      </c>
      <c r="S77" s="48">
        <f t="shared" si="70"/>
        <v>2209244.2508224095</v>
      </c>
      <c r="T77" s="48">
        <f t="shared" si="70"/>
        <v>2231336.6933306335</v>
      </c>
      <c r="U77" s="48">
        <f t="shared" si="70"/>
        <v>2253650.0602639397</v>
      </c>
      <c r="V77" s="48">
        <f t="shared" si="70"/>
        <v>2276186.5608665789</v>
      </c>
      <c r="W77" s="48">
        <f t="shared" si="70"/>
        <v>2298948.4264752446</v>
      </c>
      <c r="X77" s="48">
        <f t="shared" si="70"/>
        <v>2321937.9107399969</v>
      </c>
      <c r="Y77" s="48">
        <f t="shared" si="70"/>
        <v>2345157.2898473968</v>
      </c>
      <c r="Z77" s="48">
        <f t="shared" si="70"/>
        <v>2368608.8627458708</v>
      </c>
      <c r="AA77" s="48">
        <f t="shared" si="70"/>
        <v>2392294.9513733294</v>
      </c>
      <c r="AB77" s="48">
        <f t="shared" si="70"/>
        <v>2416217.9008870628</v>
      </c>
      <c r="AC77" s="48">
        <f t="shared" si="70"/>
        <v>2440380.0798959336</v>
      </c>
      <c r="AD77" s="48">
        <f t="shared" si="70"/>
        <v>2464783.8806948932</v>
      </c>
      <c r="AE77" s="48">
        <f t="shared" si="70"/>
        <v>2489431.7195018423</v>
      </c>
      <c r="AF77" s="48">
        <f t="shared" si="70"/>
        <v>2514326.0366968606</v>
      </c>
      <c r="AG77" s="48">
        <f t="shared" si="70"/>
        <v>2539469.2970638294</v>
      </c>
      <c r="AH77" s="48">
        <f t="shared" si="70"/>
        <v>2564863.9900344675</v>
      </c>
      <c r="AI77" s="29"/>
      <c r="AJ77" s="92">
        <f t="shared" si="69"/>
        <v>0.28243199501723376</v>
      </c>
      <c r="AK77" s="64"/>
      <c r="AL77" s="61"/>
    </row>
    <row r="78" spans="2:38" x14ac:dyDescent="0.35">
      <c r="B78" s="93" t="s">
        <v>66</v>
      </c>
      <c r="C78" s="69" t="s">
        <v>72</v>
      </c>
      <c r="D78" s="29"/>
      <c r="E78" s="34">
        <v>-0.1</v>
      </c>
      <c r="F78" s="95"/>
      <c r="G78" s="34"/>
      <c r="H78" s="64"/>
      <c r="I78" s="113">
        <v>1.48E-3</v>
      </c>
      <c r="J78" s="60">
        <f>I78*($E$78+1)</f>
        <v>1.3320000000000001E-3</v>
      </c>
      <c r="K78" s="60">
        <f t="shared" ref="K78:AH78" si="71">J78*($E$78+1)</f>
        <v>1.1988000000000001E-3</v>
      </c>
      <c r="L78" s="60">
        <f t="shared" si="71"/>
        <v>1.0789200000000001E-3</v>
      </c>
      <c r="M78" s="60">
        <f t="shared" si="71"/>
        <v>9.7102800000000019E-4</v>
      </c>
      <c r="N78" s="60">
        <f t="shared" si="71"/>
        <v>8.7392520000000018E-4</v>
      </c>
      <c r="O78" s="60">
        <f t="shared" si="71"/>
        <v>7.8653268000000015E-4</v>
      </c>
      <c r="P78" s="60">
        <f t="shared" si="71"/>
        <v>7.0787941200000011E-4</v>
      </c>
      <c r="Q78" s="60">
        <f t="shared" si="71"/>
        <v>6.3709147080000012E-4</v>
      </c>
      <c r="R78" s="60">
        <f t="shared" si="71"/>
        <v>5.7338232372000013E-4</v>
      </c>
      <c r="S78" s="60">
        <f t="shared" si="71"/>
        <v>5.1604409134800014E-4</v>
      </c>
      <c r="T78" s="60">
        <f t="shared" si="71"/>
        <v>4.6443968221320013E-4</v>
      </c>
      <c r="U78" s="60">
        <f t="shared" si="71"/>
        <v>4.179957139918801E-4</v>
      </c>
      <c r="V78" s="60">
        <f t="shared" si="71"/>
        <v>3.7619614259269208E-4</v>
      </c>
      <c r="W78" s="60">
        <f t="shared" si="71"/>
        <v>3.385765283334229E-4</v>
      </c>
      <c r="X78" s="60">
        <f t="shared" si="71"/>
        <v>3.0471887550008063E-4</v>
      </c>
      <c r="Y78" s="60">
        <f t="shared" si="71"/>
        <v>2.7424698795007257E-4</v>
      </c>
      <c r="Z78" s="60">
        <f t="shared" si="71"/>
        <v>2.4682228915506535E-4</v>
      </c>
      <c r="AA78" s="60">
        <f t="shared" si="71"/>
        <v>2.2214006023955882E-4</v>
      </c>
      <c r="AB78" s="60">
        <f t="shared" si="71"/>
        <v>1.9992605421560294E-4</v>
      </c>
      <c r="AC78" s="60">
        <f t="shared" si="71"/>
        <v>1.7993344879404266E-4</v>
      </c>
      <c r="AD78" s="60">
        <f t="shared" si="71"/>
        <v>1.6194010391463841E-4</v>
      </c>
      <c r="AE78" s="60">
        <f t="shared" si="71"/>
        <v>1.4574609352317457E-4</v>
      </c>
      <c r="AF78" s="60">
        <f t="shared" si="71"/>
        <v>1.311714841708571E-4</v>
      </c>
      <c r="AG78" s="60">
        <f t="shared" si="71"/>
        <v>1.1805433575377139E-4</v>
      </c>
      <c r="AH78" s="60">
        <f t="shared" si="71"/>
        <v>1.0624890217839425E-4</v>
      </c>
      <c r="AI78" s="29"/>
      <c r="AJ78" s="92">
        <f t="shared" si="69"/>
        <v>-0.92821020123081466</v>
      </c>
      <c r="AK78" s="64"/>
      <c r="AL78" s="61"/>
    </row>
    <row r="79" spans="2:38" x14ac:dyDescent="0.35">
      <c r="B79" s="3"/>
      <c r="C79" s="3"/>
      <c r="H79" s="3"/>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K79" s="3"/>
    </row>
    <row r="80" spans="2:38" x14ac:dyDescent="0.35">
      <c r="B80" s="20" t="s">
        <v>149</v>
      </c>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row>
    <row r="81" spans="2:38" x14ac:dyDescent="0.35">
      <c r="B81" s="8" t="s">
        <v>61</v>
      </c>
      <c r="C81" s="67" t="s">
        <v>0</v>
      </c>
      <c r="D81" s="29"/>
      <c r="E81" s="29"/>
      <c r="F81" s="29"/>
      <c r="G81" s="29"/>
      <c r="H81" s="64"/>
      <c r="I81" s="37">
        <f t="shared" ref="I81:AH81" si="72">I34+I37+I40+I47+I50+I55+I62+I31+I65+I76</f>
        <v>24154.85</v>
      </c>
      <c r="J81" s="37">
        <f t="shared" si="72"/>
        <v>21773.273289999997</v>
      </c>
      <c r="K81" s="37">
        <f t="shared" si="72"/>
        <v>19626.906943801005</v>
      </c>
      <c r="L81" s="37">
        <f t="shared" si="72"/>
        <v>17692.487290466699</v>
      </c>
      <c r="M81" s="37">
        <f t="shared" si="72"/>
        <v>15949.054733181831</v>
      </c>
      <c r="N81" s="37">
        <f t="shared" si="72"/>
        <v>14377.725234539117</v>
      </c>
      <c r="O81" s="37">
        <f t="shared" si="72"/>
        <v>12961.484498480591</v>
      </c>
      <c r="P81" s="37">
        <f t="shared" si="72"/>
        <v>11685.002591045044</v>
      </c>
      <c r="Q81" s="37">
        <f t="shared" si="72"/>
        <v>10534.466967079408</v>
      </c>
      <c r="R81" s="37">
        <f t="shared" si="72"/>
        <v>9497.4320726095139</v>
      </c>
      <c r="S81" s="37">
        <f t="shared" si="72"/>
        <v>8562.6838748839527</v>
      </c>
      <c r="T81" s="37">
        <f t="shared" si="72"/>
        <v>7720.1178362268065</v>
      </c>
      <c r="U81" s="37">
        <f t="shared" si="72"/>
        <v>6960.628995580917</v>
      </c>
      <c r="V81" s="37">
        <f t="shared" si="72"/>
        <v>6276.0129546309454</v>
      </c>
      <c r="W81" s="37">
        <f t="shared" si="72"/>
        <v>5658.8766851378423</v>
      </c>
      <c r="X81" s="37">
        <f t="shared" si="72"/>
        <v>5102.5581819196559</v>
      </c>
      <c r="Y81" s="37">
        <f t="shared" si="72"/>
        <v>4601.0540829704196</v>
      </c>
      <c r="Z81" s="37">
        <f t="shared" si="72"/>
        <v>4148.9544655928557</v>
      </c>
      <c r="AA81" s="37">
        <f t="shared" si="72"/>
        <v>3741.384106097611</v>
      </c>
      <c r="AB81" s="37">
        <f t="shared" si="72"/>
        <v>3373.9495614611205</v>
      </c>
      <c r="AC81" s="37">
        <f t="shared" si="72"/>
        <v>3042.6914951181502</v>
      </c>
      <c r="AD81" s="37">
        <f t="shared" si="72"/>
        <v>2744.0417264976168</v>
      </c>
      <c r="AE81" s="37">
        <f t="shared" si="72"/>
        <v>2474.7845356252137</v>
      </c>
      <c r="AF81" s="37">
        <f t="shared" si="72"/>
        <v>2232.0218006837194</v>
      </c>
      <c r="AG81" s="37">
        <f t="shared" si="72"/>
        <v>2013.1415883550992</v>
      </c>
      <c r="AH81" s="37">
        <f t="shared" si="72"/>
        <v>1815.7898545295502</v>
      </c>
      <c r="AI81" s="29"/>
      <c r="AJ81" s="91">
        <f t="shared" ref="AJ81:AJ82" si="73">(AH81-I81)/I81</f>
        <v>-0.92482711113794747</v>
      </c>
      <c r="AK81" s="64"/>
      <c r="AL81" s="10"/>
    </row>
    <row r="82" spans="2:38" x14ac:dyDescent="0.35">
      <c r="B82" s="8" t="s">
        <v>73</v>
      </c>
      <c r="C82" s="67" t="s">
        <v>62</v>
      </c>
      <c r="D82" s="29"/>
      <c r="E82" s="29"/>
      <c r="F82" s="29"/>
      <c r="G82" s="29"/>
      <c r="H82" s="64"/>
      <c r="I82" s="9">
        <f t="shared" ref="I82:AH82" si="74">I81/(I8+I9)</f>
        <v>0.56834941176470588</v>
      </c>
      <c r="J82" s="9">
        <f t="shared" si="74"/>
        <v>0.51231231270588229</v>
      </c>
      <c r="K82" s="9">
        <f t="shared" si="74"/>
        <v>0.46180957514825893</v>
      </c>
      <c r="L82" s="9">
        <f t="shared" si="74"/>
        <v>0.41629381859921644</v>
      </c>
      <c r="M82" s="9">
        <f t="shared" si="74"/>
        <v>0.37527187607486662</v>
      </c>
      <c r="N82" s="9">
        <f t="shared" si="74"/>
        <v>0.33829941728327334</v>
      </c>
      <c r="O82" s="9">
        <f t="shared" si="74"/>
        <v>0.30497610584660217</v>
      </c>
      <c r="P82" s="9">
        <f t="shared" si="74"/>
        <v>0.27494123743635396</v>
      </c>
      <c r="Q82" s="9">
        <f t="shared" si="74"/>
        <v>0.24786981099010372</v>
      </c>
      <c r="R82" s="9">
        <f t="shared" si="74"/>
        <v>0.22346898994375328</v>
      </c>
      <c r="S82" s="9">
        <f t="shared" si="74"/>
        <v>0.20147491470315182</v>
      </c>
      <c r="T82" s="9">
        <f t="shared" si="74"/>
        <v>0.18164983144063074</v>
      </c>
      <c r="U82" s="9">
        <f t="shared" si="74"/>
        <v>0.16377950577837452</v>
      </c>
      <c r="V82" s="9">
        <f t="shared" si="74"/>
        <v>0.14767089305013989</v>
      </c>
      <c r="W82" s="9">
        <f t="shared" si="74"/>
        <v>0.13315003965030217</v>
      </c>
      <c r="X82" s="9">
        <f t="shared" si="74"/>
        <v>0.12006019251575661</v>
      </c>
      <c r="Y82" s="9">
        <f t="shared" si="74"/>
        <v>0.10826009606989223</v>
      </c>
      <c r="Z82" s="9">
        <f t="shared" si="74"/>
        <v>9.7622458013949545E-2</v>
      </c>
      <c r="AA82" s="9">
        <f t="shared" si="74"/>
        <v>8.8032567202296727E-2</v>
      </c>
      <c r="AB82" s="9">
        <f t="shared" si="74"/>
        <v>7.9387048504967542E-2</v>
      </c>
      <c r="AC82" s="9">
        <f t="shared" si="74"/>
        <v>7.1592741061603529E-2</v>
      </c>
      <c r="AD82" s="9">
        <f t="shared" si="74"/>
        <v>6.4565687682296868E-2</v>
      </c>
      <c r="AE82" s="9">
        <f t="shared" si="74"/>
        <v>5.8230224367652086E-2</v>
      </c>
      <c r="AF82" s="9">
        <f t="shared" si="74"/>
        <v>5.2518160016087514E-2</v>
      </c>
      <c r="AG82" s="9">
        <f t="shared" si="74"/>
        <v>4.736803737306116E-2</v>
      </c>
      <c r="AH82" s="9">
        <f t="shared" si="74"/>
        <v>4.2724467165401181E-2</v>
      </c>
      <c r="AI82" s="29"/>
      <c r="AJ82" s="91">
        <f t="shared" si="73"/>
        <v>-0.92482711113794736</v>
      </c>
      <c r="AK82" s="64"/>
      <c r="AL82" s="10"/>
    </row>
  </sheetData>
  <phoneticPr fontId="27" type="noConversion"/>
  <pageMargins left="0.7" right="0.7" top="0.75" bottom="0.75" header="0.3" footer="0.3"/>
  <pageSetup paperSize="9" orientation="portrait" r:id="rId1"/>
  <ignoredErrors>
    <ignoredError sqref="J15" formula="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117C9-58AA-44CC-81B2-CF5E29BBDA81}">
  <sheetPr>
    <tabColor theme="5" tint="0.249977111117893"/>
  </sheetPr>
  <dimension ref="B1:I68"/>
  <sheetViews>
    <sheetView showGridLines="0" zoomScale="78" zoomScaleNormal="70" workbookViewId="0">
      <selection activeCell="I62" sqref="I62"/>
    </sheetView>
  </sheetViews>
  <sheetFormatPr defaultColWidth="9.1796875" defaultRowHeight="14.5" x14ac:dyDescent="0.35"/>
  <cols>
    <col min="1" max="1" width="3.1796875" customWidth="1"/>
    <col min="2" max="2" width="42.81640625" customWidth="1"/>
    <col min="3" max="3" width="11.81640625" customWidth="1"/>
    <col min="4" max="4" width="20.453125" customWidth="1"/>
    <col min="5" max="5" width="38.54296875" bestFit="1" customWidth="1"/>
    <col min="6" max="6" width="3" customWidth="1"/>
    <col min="7" max="7" width="34.453125" customWidth="1"/>
    <col min="8" max="8" width="2.1796875" customWidth="1"/>
    <col min="9" max="9" width="150.54296875" customWidth="1"/>
  </cols>
  <sheetData>
    <row r="1" spans="2:9" ht="35.25" customHeight="1" x14ac:dyDescent="0.45">
      <c r="B1" s="22" t="s">
        <v>48</v>
      </c>
    </row>
    <row r="2" spans="2:9" ht="10.5" customHeight="1" x14ac:dyDescent="0.35">
      <c r="B2" s="3" t="s">
        <v>53</v>
      </c>
    </row>
    <row r="3" spans="2:9" x14ac:dyDescent="0.35">
      <c r="B3" s="31"/>
    </row>
    <row r="4" spans="2:9" x14ac:dyDescent="0.35">
      <c r="B4" s="5" t="s">
        <v>1</v>
      </c>
      <c r="C4" s="5" t="s">
        <v>49</v>
      </c>
      <c r="D4" s="5" t="s">
        <v>50</v>
      </c>
      <c r="E4" s="5" t="s">
        <v>51</v>
      </c>
      <c r="F4" s="5"/>
      <c r="G4" s="5" t="s">
        <v>52</v>
      </c>
      <c r="I4" s="5" t="s">
        <v>153</v>
      </c>
    </row>
    <row r="5" spans="2:9" x14ac:dyDescent="0.35">
      <c r="B5" t="s">
        <v>154</v>
      </c>
      <c r="C5" s="81">
        <v>0.2</v>
      </c>
      <c r="D5" t="s">
        <v>152</v>
      </c>
      <c r="E5" t="s">
        <v>151</v>
      </c>
      <c r="I5" t="s">
        <v>173</v>
      </c>
    </row>
    <row r="6" spans="2:9" x14ac:dyDescent="0.35">
      <c r="B6" t="s">
        <v>155</v>
      </c>
      <c r="C6" s="41">
        <v>0.16983999999999999</v>
      </c>
      <c r="D6" t="s">
        <v>152</v>
      </c>
      <c r="E6" t="s">
        <v>151</v>
      </c>
      <c r="I6" t="s">
        <v>173</v>
      </c>
    </row>
    <row r="7" spans="2:9" x14ac:dyDescent="0.35">
      <c r="B7" t="s">
        <v>156</v>
      </c>
      <c r="C7">
        <v>5.7999999999999996E-3</v>
      </c>
      <c r="D7" t="s">
        <v>152</v>
      </c>
      <c r="E7" t="s">
        <v>151</v>
      </c>
      <c r="I7" t="s">
        <v>174</v>
      </c>
    </row>
    <row r="8" spans="2:9" x14ac:dyDescent="0.35">
      <c r="B8" t="s">
        <v>157</v>
      </c>
      <c r="C8">
        <v>0.12</v>
      </c>
      <c r="D8" t="s">
        <v>152</v>
      </c>
      <c r="E8" t="s">
        <v>151</v>
      </c>
      <c r="I8" t="s">
        <v>174</v>
      </c>
    </row>
    <row r="9" spans="2:9" x14ac:dyDescent="0.35">
      <c r="B9" t="s">
        <v>166</v>
      </c>
      <c r="C9">
        <v>2.46</v>
      </c>
      <c r="D9" t="s">
        <v>167</v>
      </c>
      <c r="E9" t="s">
        <v>80</v>
      </c>
      <c r="G9" t="s">
        <v>170</v>
      </c>
      <c r="I9" t="s">
        <v>173</v>
      </c>
    </row>
    <row r="10" spans="2:9" x14ac:dyDescent="0.35">
      <c r="B10" t="s">
        <v>171</v>
      </c>
      <c r="E10" t="s">
        <v>175</v>
      </c>
      <c r="I10" t="s">
        <v>172</v>
      </c>
    </row>
    <row r="12" spans="2:9" x14ac:dyDescent="0.35">
      <c r="B12" s="5" t="s">
        <v>201</v>
      </c>
      <c r="C12" s="5" t="s">
        <v>49</v>
      </c>
      <c r="D12" s="5" t="s">
        <v>50</v>
      </c>
      <c r="E12" s="5" t="s">
        <v>51</v>
      </c>
      <c r="F12" s="5"/>
      <c r="G12" s="5" t="s">
        <v>52</v>
      </c>
      <c r="I12" s="5" t="s">
        <v>153</v>
      </c>
    </row>
    <row r="13" spans="2:9" x14ac:dyDescent="0.35">
      <c r="B13" t="s">
        <v>78</v>
      </c>
      <c r="E13" t="s">
        <v>176</v>
      </c>
      <c r="I13" s="1" t="s">
        <v>177</v>
      </c>
    </row>
    <row r="14" spans="2:9" x14ac:dyDescent="0.35">
      <c r="B14" t="s">
        <v>79</v>
      </c>
      <c r="E14" t="s">
        <v>176</v>
      </c>
      <c r="I14" s="1" t="s">
        <v>177</v>
      </c>
    </row>
    <row r="15" spans="2:9" x14ac:dyDescent="0.35">
      <c r="B15" t="s">
        <v>178</v>
      </c>
      <c r="E15" t="s">
        <v>176</v>
      </c>
      <c r="I15" s="1" t="s">
        <v>177</v>
      </c>
    </row>
    <row r="17" spans="2:9" x14ac:dyDescent="0.35">
      <c r="B17" s="5" t="s">
        <v>202</v>
      </c>
      <c r="C17" s="5" t="s">
        <v>49</v>
      </c>
      <c r="D17" s="5" t="s">
        <v>50</v>
      </c>
      <c r="E17" s="5" t="s">
        <v>51</v>
      </c>
      <c r="F17" s="5"/>
      <c r="G17" s="5" t="s">
        <v>52</v>
      </c>
      <c r="I17" s="5" t="s">
        <v>153</v>
      </c>
    </row>
    <row r="18" spans="2:9" x14ac:dyDescent="0.35">
      <c r="B18" t="s">
        <v>78</v>
      </c>
      <c r="C18">
        <v>4.5999999999999999E-2</v>
      </c>
      <c r="D18" t="s">
        <v>68</v>
      </c>
      <c r="E18" t="s">
        <v>180</v>
      </c>
      <c r="F18" t="s">
        <v>192</v>
      </c>
      <c r="G18" t="s">
        <v>179</v>
      </c>
      <c r="I18" s="1" t="s">
        <v>198</v>
      </c>
    </row>
    <row r="19" spans="2:9" x14ac:dyDescent="0.35">
      <c r="B19" t="s">
        <v>79</v>
      </c>
      <c r="C19" s="81"/>
      <c r="D19" t="s">
        <v>68</v>
      </c>
      <c r="E19" s="1" t="s">
        <v>194</v>
      </c>
      <c r="F19" s="31" t="s">
        <v>192</v>
      </c>
      <c r="I19" s="1" t="s">
        <v>177</v>
      </c>
    </row>
    <row r="20" spans="2:9" x14ac:dyDescent="0.35">
      <c r="B20" t="s">
        <v>178</v>
      </c>
      <c r="D20" t="s">
        <v>68</v>
      </c>
      <c r="E20" s="1" t="s">
        <v>193</v>
      </c>
      <c r="F20" t="s">
        <v>192</v>
      </c>
      <c r="I20" s="1" t="s">
        <v>177</v>
      </c>
    </row>
    <row r="22" spans="2:9" x14ac:dyDescent="0.35">
      <c r="B22" s="5" t="s">
        <v>4</v>
      </c>
      <c r="C22" s="5" t="s">
        <v>49</v>
      </c>
      <c r="D22" s="5" t="s">
        <v>50</v>
      </c>
      <c r="E22" s="5" t="s">
        <v>51</v>
      </c>
      <c r="F22" s="5"/>
      <c r="G22" s="5" t="s">
        <v>52</v>
      </c>
      <c r="I22" s="5" t="s">
        <v>153</v>
      </c>
    </row>
    <row r="23" spans="2:9" x14ac:dyDescent="0.35">
      <c r="B23" s="102" t="s">
        <v>24</v>
      </c>
      <c r="C23" s="103"/>
      <c r="D23" s="103"/>
      <c r="E23" s="103"/>
      <c r="F23" s="103"/>
      <c r="G23" s="103"/>
    </row>
    <row r="24" spans="2:9" x14ac:dyDescent="0.35">
      <c r="B24" s="36" t="s">
        <v>159</v>
      </c>
      <c r="C24" s="41">
        <v>5.7936345901981497E-3</v>
      </c>
      <c r="D24" t="s">
        <v>72</v>
      </c>
      <c r="E24" t="s">
        <v>75</v>
      </c>
      <c r="G24" t="s">
        <v>160</v>
      </c>
    </row>
    <row r="25" spans="2:9" x14ac:dyDescent="0.35">
      <c r="B25" s="36" t="s">
        <v>162</v>
      </c>
      <c r="C25" s="41">
        <v>1.4616309999999999E-3</v>
      </c>
      <c r="D25" t="s">
        <v>161</v>
      </c>
      <c r="E25" t="s">
        <v>75</v>
      </c>
      <c r="G25" t="s">
        <v>160</v>
      </c>
    </row>
    <row r="26" spans="2:9" x14ac:dyDescent="0.35">
      <c r="B26" s="36" t="s">
        <v>163</v>
      </c>
      <c r="C26" s="41">
        <v>5.7030639709920103E-2</v>
      </c>
      <c r="D26" t="s">
        <v>72</v>
      </c>
      <c r="E26" t="s">
        <v>75</v>
      </c>
      <c r="G26" t="s">
        <v>200</v>
      </c>
    </row>
    <row r="27" spans="2:9" x14ac:dyDescent="0.35">
      <c r="B27" s="36"/>
      <c r="C27" s="41"/>
    </row>
    <row r="28" spans="2:9" x14ac:dyDescent="0.35">
      <c r="B28" s="105" t="s">
        <v>25</v>
      </c>
      <c r="C28" s="106"/>
      <c r="D28" s="107"/>
      <c r="E28" s="107"/>
      <c r="F28" s="107"/>
      <c r="G28" s="107"/>
    </row>
    <row r="29" spans="2:9" x14ac:dyDescent="0.35">
      <c r="B29" s="82" t="s">
        <v>188</v>
      </c>
      <c r="C29" s="41"/>
      <c r="E29" t="s">
        <v>184</v>
      </c>
    </row>
    <row r="30" spans="2:9" x14ac:dyDescent="0.35">
      <c r="B30" s="36"/>
      <c r="C30" s="40"/>
    </row>
    <row r="31" spans="2:9" x14ac:dyDescent="0.35">
      <c r="B31" s="108" t="s">
        <v>76</v>
      </c>
      <c r="C31" s="107"/>
      <c r="D31" s="107"/>
      <c r="E31" s="107"/>
      <c r="F31" s="107"/>
      <c r="G31" s="107"/>
    </row>
    <row r="32" spans="2:9" x14ac:dyDescent="0.35">
      <c r="B32" s="36" t="s">
        <v>181</v>
      </c>
      <c r="C32">
        <v>1.2999999999999999E-2</v>
      </c>
      <c r="D32" t="s">
        <v>68</v>
      </c>
      <c r="E32" t="s">
        <v>180</v>
      </c>
      <c r="F32" t="s">
        <v>192</v>
      </c>
      <c r="G32" t="s">
        <v>179</v>
      </c>
      <c r="I32" s="1" t="s">
        <v>199</v>
      </c>
    </row>
    <row r="33" spans="2:9" x14ac:dyDescent="0.35">
      <c r="B33" s="36" t="s">
        <v>182</v>
      </c>
      <c r="D33" t="s">
        <v>68</v>
      </c>
      <c r="G33" t="s">
        <v>185</v>
      </c>
      <c r="I33" s="1" t="s">
        <v>177</v>
      </c>
    </row>
    <row r="34" spans="2:9" x14ac:dyDescent="0.35">
      <c r="B34" s="36" t="s">
        <v>183</v>
      </c>
      <c r="D34" t="s">
        <v>68</v>
      </c>
      <c r="G34" t="s">
        <v>185</v>
      </c>
      <c r="I34" s="1" t="s">
        <v>177</v>
      </c>
    </row>
    <row r="35" spans="2:9" x14ac:dyDescent="0.35">
      <c r="B35" s="36"/>
    </row>
    <row r="37" spans="2:9" x14ac:dyDescent="0.35">
      <c r="B37" s="108" t="s">
        <v>81</v>
      </c>
      <c r="C37" s="107"/>
      <c r="D37" s="107"/>
      <c r="E37" s="107"/>
      <c r="F37" s="107"/>
      <c r="G37" s="107"/>
    </row>
    <row r="38" spans="2:9" x14ac:dyDescent="0.35">
      <c r="B38" s="36" t="s">
        <v>168</v>
      </c>
      <c r="C38" s="81">
        <v>4.018569511478181E-2</v>
      </c>
      <c r="D38" t="s">
        <v>72</v>
      </c>
      <c r="E38" t="s">
        <v>75</v>
      </c>
      <c r="G38" t="s">
        <v>160</v>
      </c>
    </row>
    <row r="39" spans="2:9" x14ac:dyDescent="0.35">
      <c r="B39" s="36" t="s">
        <v>169</v>
      </c>
      <c r="C39" s="81">
        <v>1.7887033518891822E-2</v>
      </c>
      <c r="D39" t="s">
        <v>72</v>
      </c>
      <c r="E39" t="s">
        <v>75</v>
      </c>
      <c r="G39" t="s">
        <v>160</v>
      </c>
    </row>
    <row r="41" spans="2:9" x14ac:dyDescent="0.35">
      <c r="B41" s="108" t="s">
        <v>82</v>
      </c>
      <c r="C41" s="107"/>
      <c r="D41" s="107"/>
      <c r="E41" s="107"/>
      <c r="F41" s="107"/>
      <c r="G41" s="107"/>
    </row>
    <row r="42" spans="2:9" x14ac:dyDescent="0.35">
      <c r="B42" s="36" t="s">
        <v>83</v>
      </c>
      <c r="C42" s="81">
        <f>4.68568/1000</f>
        <v>4.6856799999999994E-3</v>
      </c>
      <c r="D42" t="s">
        <v>86</v>
      </c>
      <c r="E42" t="s">
        <v>164</v>
      </c>
      <c r="G42" t="s">
        <v>165</v>
      </c>
      <c r="H42" t="s">
        <v>192</v>
      </c>
    </row>
    <row r="43" spans="2:9" x14ac:dyDescent="0.35">
      <c r="B43" s="36" t="s">
        <v>84</v>
      </c>
      <c r="C43" s="81">
        <f>4.68568/1000</f>
        <v>4.6856799999999994E-3</v>
      </c>
      <c r="D43" t="s">
        <v>86</v>
      </c>
      <c r="E43" t="s">
        <v>164</v>
      </c>
      <c r="G43" t="s">
        <v>165</v>
      </c>
      <c r="H43" t="s">
        <v>192</v>
      </c>
    </row>
    <row r="44" spans="2:9" x14ac:dyDescent="0.35">
      <c r="B44" s="36" t="s">
        <v>85</v>
      </c>
      <c r="C44" s="81">
        <f>4.68568/1000</f>
        <v>4.6856799999999994E-3</v>
      </c>
      <c r="D44" t="s">
        <v>86</v>
      </c>
      <c r="E44" t="s">
        <v>164</v>
      </c>
      <c r="G44" t="s">
        <v>165</v>
      </c>
      <c r="H44" t="s">
        <v>192</v>
      </c>
    </row>
    <row r="45" spans="2:9" x14ac:dyDescent="0.35">
      <c r="B45" s="36" t="s">
        <v>88</v>
      </c>
      <c r="C45">
        <v>0.46</v>
      </c>
      <c r="D45" t="s">
        <v>86</v>
      </c>
      <c r="E45" t="s">
        <v>232</v>
      </c>
      <c r="G45" t="s">
        <v>192</v>
      </c>
    </row>
    <row r="46" spans="2:9" x14ac:dyDescent="0.35">
      <c r="B46" s="36" t="s">
        <v>89</v>
      </c>
      <c r="C46">
        <v>0.2</v>
      </c>
      <c r="D46" t="s">
        <v>86</v>
      </c>
      <c r="E46" t="s">
        <v>231</v>
      </c>
      <c r="G46" t="s">
        <v>192</v>
      </c>
    </row>
    <row r="47" spans="2:9" ht="33.65" customHeight="1" x14ac:dyDescent="0.35">
      <c r="B47" s="102" t="s">
        <v>223</v>
      </c>
      <c r="C47" s="115" t="s">
        <v>224</v>
      </c>
      <c r="D47" s="115"/>
      <c r="E47" s="115"/>
      <c r="F47" s="115"/>
      <c r="G47" s="115"/>
    </row>
    <row r="48" spans="2:9" x14ac:dyDescent="0.35">
      <c r="B48" s="45" t="s">
        <v>106</v>
      </c>
    </row>
    <row r="49" spans="2:7" x14ac:dyDescent="0.35">
      <c r="B49" s="109" t="s">
        <v>92</v>
      </c>
      <c r="C49">
        <v>2.9999999999999997E-4</v>
      </c>
      <c r="D49" t="s">
        <v>93</v>
      </c>
      <c r="E49" t="s">
        <v>228</v>
      </c>
    </row>
    <row r="50" spans="2:7" x14ac:dyDescent="0.35">
      <c r="B50" s="36" t="s">
        <v>94</v>
      </c>
      <c r="C50">
        <v>0.22900000000000001</v>
      </c>
      <c r="D50" t="s">
        <v>93</v>
      </c>
      <c r="E50" t="s">
        <v>221</v>
      </c>
      <c r="G50" t="s">
        <v>222</v>
      </c>
    </row>
    <row r="51" spans="2:7" x14ac:dyDescent="0.35">
      <c r="B51" s="36" t="s">
        <v>95</v>
      </c>
      <c r="C51">
        <v>0.2</v>
      </c>
      <c r="D51" t="s">
        <v>93</v>
      </c>
      <c r="E51" t="s">
        <v>227</v>
      </c>
      <c r="G51" t="s">
        <v>226</v>
      </c>
    </row>
    <row r="52" spans="2:7" x14ac:dyDescent="0.35">
      <c r="B52" s="36" t="s">
        <v>96</v>
      </c>
      <c r="C52">
        <v>0.17</v>
      </c>
      <c r="D52" t="s">
        <v>93</v>
      </c>
      <c r="E52" t="s">
        <v>186</v>
      </c>
    </row>
    <row r="53" spans="2:7" x14ac:dyDescent="0.35">
      <c r="B53" s="36" t="s">
        <v>97</v>
      </c>
      <c r="C53">
        <v>0.12</v>
      </c>
      <c r="D53" t="s">
        <v>93</v>
      </c>
      <c r="E53" t="s">
        <v>186</v>
      </c>
    </row>
    <row r="54" spans="2:7" x14ac:dyDescent="0.35">
      <c r="B54" s="36" t="s">
        <v>98</v>
      </c>
      <c r="C54">
        <v>6.0000000000000001E-3</v>
      </c>
      <c r="D54" t="s">
        <v>93</v>
      </c>
      <c r="E54" t="s">
        <v>186</v>
      </c>
    </row>
    <row r="55" spans="2:7" x14ac:dyDescent="0.35">
      <c r="B55" s="36"/>
    </row>
    <row r="56" spans="2:7" x14ac:dyDescent="0.35">
      <c r="B56" s="45" t="s">
        <v>105</v>
      </c>
    </row>
    <row r="57" spans="2:7" x14ac:dyDescent="0.35">
      <c r="B57" s="36" t="s">
        <v>100</v>
      </c>
      <c r="C57" s="41">
        <v>0.29970000000000002</v>
      </c>
      <c r="D57" t="s">
        <v>104</v>
      </c>
      <c r="E57" t="s">
        <v>225</v>
      </c>
    </row>
    <row r="58" spans="2:7" x14ac:dyDescent="0.35">
      <c r="B58" s="36" t="s">
        <v>101</v>
      </c>
      <c r="C58" s="41">
        <v>3.542E-2</v>
      </c>
      <c r="D58" t="s">
        <v>104</v>
      </c>
      <c r="E58" t="s">
        <v>225</v>
      </c>
    </row>
    <row r="59" spans="2:7" x14ac:dyDescent="0.35">
      <c r="B59" s="36" t="s">
        <v>95</v>
      </c>
      <c r="C59" s="41">
        <v>0.13743</v>
      </c>
      <c r="D59" t="s">
        <v>104</v>
      </c>
      <c r="E59" t="s">
        <v>225</v>
      </c>
    </row>
    <row r="60" spans="2:7" x14ac:dyDescent="0.35">
      <c r="B60" s="36" t="s">
        <v>99</v>
      </c>
      <c r="C60" s="41">
        <v>0.16169999999999998</v>
      </c>
      <c r="D60" t="s">
        <v>104</v>
      </c>
      <c r="E60" t="s">
        <v>225</v>
      </c>
    </row>
    <row r="61" spans="2:7" x14ac:dyDescent="0.35">
      <c r="B61" s="36" t="s">
        <v>102</v>
      </c>
      <c r="C61" s="41">
        <v>0.12547</v>
      </c>
      <c r="D61" t="s">
        <v>104</v>
      </c>
      <c r="E61" t="s">
        <v>225</v>
      </c>
    </row>
    <row r="62" spans="2:7" x14ac:dyDescent="0.35">
      <c r="B62" s="36" t="s">
        <v>103</v>
      </c>
      <c r="C62" s="41">
        <v>0.10851000000000001</v>
      </c>
      <c r="D62" t="s">
        <v>104</v>
      </c>
      <c r="E62" t="s">
        <v>225</v>
      </c>
    </row>
    <row r="64" spans="2:7" x14ac:dyDescent="0.35">
      <c r="B64" s="47" t="s">
        <v>150</v>
      </c>
    </row>
    <row r="65" spans="2:2" x14ac:dyDescent="0.35">
      <c r="B65" s="83" t="s">
        <v>158</v>
      </c>
    </row>
    <row r="67" spans="2:2" x14ac:dyDescent="0.35">
      <c r="B67" s="45" t="s">
        <v>26</v>
      </c>
    </row>
    <row r="68" spans="2:2" x14ac:dyDescent="0.35">
      <c r="B68" s="82" t="s">
        <v>187</v>
      </c>
    </row>
  </sheetData>
  <mergeCells count="1">
    <mergeCell ref="C47:G47"/>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9B7C9-79A7-444F-A70C-9B4CBC3F100F}">
  <sheetPr>
    <tabColor theme="5" tint="0.249977111117893"/>
  </sheetPr>
  <dimension ref="B1"/>
  <sheetViews>
    <sheetView showGridLines="0" topLeftCell="A24" zoomScale="93" zoomScaleNormal="120" workbookViewId="0">
      <selection activeCell="I48" sqref="I48"/>
    </sheetView>
  </sheetViews>
  <sheetFormatPr defaultColWidth="9.1796875" defaultRowHeight="14.5" x14ac:dyDescent="0.35"/>
  <cols>
    <col min="1" max="1" width="3.1796875" customWidth="1"/>
    <col min="2" max="2" width="42.81640625" customWidth="1"/>
    <col min="3" max="5" width="11.81640625" customWidth="1"/>
    <col min="6" max="6" width="4" customWidth="1"/>
    <col min="7" max="7" width="56.1796875" customWidth="1"/>
  </cols>
  <sheetData>
    <row r="1" spans="2:2" ht="35.25" customHeight="1" x14ac:dyDescent="0.45">
      <c r="B1" s="22" t="s">
        <v>54</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73681585812B8549AD154BB8E5F04161" ma:contentTypeVersion="8" ma:contentTypeDescription="Skapa ett nytt dokument." ma:contentTypeScope="" ma:versionID="602516b83201f1008c7065ce90ad51c3">
  <xsd:schema xmlns:xsd="http://www.w3.org/2001/XMLSchema" xmlns:xs="http://www.w3.org/2001/XMLSchema" xmlns:p="http://schemas.microsoft.com/office/2006/metadata/properties" xmlns:ns2="06e5b3ab-f7ba-492f-b70c-6fc2b3c641ea" targetNamespace="http://schemas.microsoft.com/office/2006/metadata/properties" ma:root="true" ma:fieldsID="8bcdb75a140a657b8e422c2d8a22213a" ns2:_="">
    <xsd:import namespace="06e5b3ab-f7ba-492f-b70c-6fc2b3c641e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e5b3ab-f7ba-492f-b70c-6fc2b3c641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480A6E-A31C-4330-9EF9-8093C6408E20}">
  <ds:schemaRefs>
    <ds:schemaRef ds:uri="http://schemas.microsoft.com/sharepoint/v3/contenttype/forms"/>
  </ds:schemaRefs>
</ds:datastoreItem>
</file>

<file path=customXml/itemProps2.xml><?xml version="1.0" encoding="utf-8"?>
<ds:datastoreItem xmlns:ds="http://schemas.openxmlformats.org/officeDocument/2006/customXml" ds:itemID="{B0282EE0-D582-42A6-A299-52CC96D6B9F9}">
  <ds:schemaRefs>
    <ds:schemaRef ds:uri="http://schemas.microsoft.com/office/2006/metadata/properties"/>
    <ds:schemaRef ds:uri="http://purl.org/dc/dcmitype/"/>
    <ds:schemaRef ds:uri="http://schemas.microsoft.com/office/2006/documentManagement/types"/>
    <ds:schemaRef ds:uri="06e5b3ab-f7ba-492f-b70c-6fc2b3c641ea"/>
    <ds:schemaRef ds:uri="http://www.w3.org/XML/1998/namespace"/>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EBA44D7-CA05-4D93-8D2E-676ED3FCA6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e5b3ab-f7ba-492f-b70c-6fc2b3c641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bcd72ae-9f76-42c9-b1ba-cf6ab17baeed}" enabled="0" method="" siteId="{7bcd72ae-9f76-42c9-b1ba-cf6ab17baeed}" removed="1"/>
  <clbl:label id="{da48a9ac-7937-4134-8b13-3620bf967764}" enabled="1" method="Privileged" siteId="{5a4ba6f9-f531-4f32-9467-398f19e69de4}"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5</vt:i4>
      </vt:variant>
    </vt:vector>
  </HeadingPairs>
  <TitlesOfParts>
    <vt:vector size="5" baseType="lpstr">
      <vt:lpstr>01. Readme</vt:lpstr>
      <vt:lpstr>02. Klimatbokslut översikt</vt:lpstr>
      <vt:lpstr>03. Klimatbudget</vt:lpstr>
      <vt:lpstr>04. Emissionsfaktorer</vt:lpstr>
      <vt:lpstr>05. OUTPUT - grafik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Larsson</dc:creator>
  <cp:keywords/>
  <dc:description/>
  <cp:lastModifiedBy>Lisa Redin</cp:lastModifiedBy>
  <cp:revision/>
  <dcterms:created xsi:type="dcterms:W3CDTF">2021-06-24T16:11:55Z</dcterms:created>
  <dcterms:modified xsi:type="dcterms:W3CDTF">2026-02-03T08:23:03Z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0x01010073681585812B8549AD154BB8E5F04161</vt:lpwstr>
  </property>
  <property fmtid="{D5CDD505-2E9C-101B-9397-08002B2CF9AE}" pid="3" name="xd_Signature">
    <vt:bool>false</vt:bool>
  </property>
  <property fmtid="{D5CDD505-2E9C-101B-9397-08002B2CF9AE}" pid="4" name="xd_ProgID">
    <vt:lpwstr/>
  </property>
  <property fmtid="{D5CDD505-2E9C-101B-9397-08002B2CF9AE}" pid="5" name="TemplateUrl">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y fmtid="{D5CDD505-2E9C-101B-9397-08002B2CF9AE}" pid="9" name="MediaServiceImageTags">
    <vt:lpwstr/>
  </property>
</Properties>
</file>